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1.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O:\tiltuotteet\kiertotalous\tuotanto\3_muokkaus\4_valmisdata\"/>
    </mc:Choice>
  </mc:AlternateContent>
  <xr:revisionPtr revIDLastSave="0" documentId="13_ncr:1_{C144FC2E-55D3-4351-B28C-CD981E829979}" xr6:coauthVersionLast="47" xr6:coauthVersionMax="47" xr10:uidLastSave="{00000000-0000-0000-0000-000000000000}"/>
  <bookViews>
    <workbookView xWindow="-120" yWindow="-120" windowWidth="29040" windowHeight="15840" firstSheet="16" activeTab="17" xr2:uid="{BC77CAFB-7779-46D3-81BE-0DF0A65620E3}"/>
  </bookViews>
  <sheets>
    <sheet name="Info" sheetId="1" r:id="rId1"/>
    <sheet name="Etusivu" sheetId="18" r:id="rId2"/>
    <sheet name="Patentit" sheetId="2" r:id="rId3"/>
    <sheet name="Materiaalien otto" sheetId="3" r:id="rId4"/>
    <sheet name="Kiertotalousaloille työllist" sheetId="4" r:id="rId5"/>
    <sheet name="Kiertotaloustoimipaikat" sheetId="5" r:id="rId6"/>
    <sheet name="Toimipaikat maakunnittain" sheetId="6" r:id="rId7"/>
    <sheet name="Mediaanipalkat" sheetId="7" r:id="rId8"/>
    <sheet name="Tyhjät kuljetukset" sheetId="16" r:id="rId9"/>
    <sheet name="Logistiikka" sheetId="8" r:id="rId10"/>
    <sheet name="Kauppa" sheetId="9" r:id="rId11"/>
    <sheet name="Kirpputorikauppa" sheetId="10" r:id="rId12"/>
    <sheet name="Kirpputorikauppa_alue" sheetId="11" r:id="rId13"/>
    <sheet name="Vuokra ja yhtesikäyttö" sheetId="19" r:id="rId14"/>
    <sheet name="Kirpputori ostot ja myynnit" sheetId="20" r:id="rId15"/>
    <sheet name="Asuntojen lyhytaikainen vuokrau" sheetId="21" r:id="rId16"/>
    <sheet name="Kokonaisjätemäärä" sheetId="12" r:id="rId17"/>
    <sheet name="Yhdyskuntajätteet" sheetId="25" r:id="rId18"/>
    <sheet name="Biokaasu_x0009__x0009__x0009__x0009__x0009_" sheetId="13" r:id="rId19"/>
    <sheet name="Kiertotalousaste" sheetId="14" r:id="rId20"/>
    <sheet name="Uudelleenkäyttö" sheetId="17" r:id="rId21"/>
    <sheet name="Uudelleenkäytetty elektroniikka" sheetId="22" r:id="rId22"/>
    <sheet name="Sankey" sheetId="24" r:id="rId23"/>
  </sheets>
  <externalReferences>
    <externalReference r:id="rId24"/>
    <externalReference r:id="rId25"/>
  </externalReferences>
  <definedNames>
    <definedName name="materiaalien" localSheetId="0">Info!$B$6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3" l="1"/>
  <c r="F6" i="13"/>
  <c r="F7" i="13"/>
  <c r="F8" i="13"/>
  <c r="F9" i="13"/>
  <c r="F10" i="13"/>
  <c r="F11" i="13"/>
  <c r="F12" i="13"/>
  <c r="F13" i="13"/>
  <c r="F14" i="13"/>
  <c r="F15" i="13"/>
  <c r="F16" i="13"/>
  <c r="F4" i="13"/>
  <c r="I148" i="11"/>
  <c r="I149" i="11"/>
  <c r="I150" i="11"/>
  <c r="I151" i="11"/>
  <c r="I152" i="11"/>
  <c r="I153" i="11"/>
  <c r="I154" i="11"/>
  <c r="I155" i="11"/>
  <c r="I156" i="11"/>
  <c r="I157" i="11"/>
  <c r="I158" i="11"/>
  <c r="I159" i="11"/>
  <c r="I160" i="11"/>
  <c r="I161" i="11"/>
  <c r="I162" i="11"/>
  <c r="I163" i="11"/>
  <c r="I164" i="11"/>
  <c r="I165" i="11"/>
  <c r="I147" i="11"/>
  <c r="H164" i="11"/>
  <c r="H163" i="11"/>
  <c r="H162" i="11"/>
  <c r="H161" i="11"/>
  <c r="H160" i="11"/>
  <c r="H159" i="11"/>
  <c r="H158" i="11"/>
  <c r="H157" i="11"/>
  <c r="H156" i="11"/>
  <c r="H155" i="11"/>
  <c r="H154" i="11"/>
  <c r="H153" i="11"/>
  <c r="H152" i="11"/>
  <c r="H151" i="11"/>
  <c r="H150" i="11"/>
  <c r="H149" i="11"/>
  <c r="H148" i="11"/>
  <c r="H147" i="11"/>
  <c r="G130" i="11"/>
  <c r="G131" i="11"/>
  <c r="G132" i="11"/>
  <c r="G133" i="11"/>
  <c r="G134" i="11"/>
  <c r="G135" i="11"/>
  <c r="G136" i="11"/>
  <c r="G137" i="11"/>
  <c r="G138" i="11"/>
  <c r="G139" i="11"/>
  <c r="G140" i="11"/>
  <c r="G141" i="11"/>
  <c r="G142" i="11"/>
  <c r="G143" i="11"/>
  <c r="G144" i="11"/>
  <c r="G145" i="11"/>
  <c r="G146" i="11"/>
  <c r="G129" i="11"/>
  <c r="G147" i="11"/>
  <c r="G148" i="11"/>
  <c r="G149" i="11"/>
  <c r="G150" i="11"/>
  <c r="G151" i="11"/>
  <c r="G152" i="11"/>
  <c r="G153" i="11"/>
  <c r="G154" i="11"/>
  <c r="G155" i="11"/>
  <c r="G156" i="11"/>
  <c r="G157" i="11"/>
  <c r="G158" i="11"/>
  <c r="G159" i="11"/>
  <c r="G160" i="11"/>
  <c r="G161" i="11"/>
  <c r="G162" i="11"/>
  <c r="G163" i="11"/>
  <c r="G164" i="11"/>
  <c r="C11" i="9"/>
  <c r="H3" i="10"/>
  <c r="H4" i="10"/>
  <c r="H5" i="10"/>
  <c r="H6" i="10"/>
  <c r="H7" i="10"/>
  <c r="H8" i="10"/>
  <c r="H9" i="10"/>
  <c r="H10" i="10"/>
  <c r="H2" i="10"/>
  <c r="I4" i="3" l="1"/>
  <c r="I5" i="3"/>
  <c r="I6" i="3"/>
  <c r="I7" i="3"/>
  <c r="I8" i="3"/>
  <c r="I9" i="3"/>
  <c r="I10" i="3"/>
  <c r="I11" i="3"/>
  <c r="I12" i="3"/>
  <c r="I13" i="3"/>
  <c r="I14" i="3"/>
  <c r="I15" i="3"/>
  <c r="I3" i="3"/>
  <c r="D14" i="12" l="1"/>
  <c r="C14" i="12"/>
</calcChain>
</file>

<file path=xl/sharedStrings.xml><?xml version="1.0" encoding="utf-8"?>
<sst xmlns="http://schemas.openxmlformats.org/spreadsheetml/2006/main" count="644" uniqueCount="160">
  <si>
    <t>VUOSI</t>
  </si>
  <si>
    <t>Suomi</t>
  </si>
  <si>
    <t>Vuosi</t>
  </si>
  <si>
    <t>Materiaali-intensiteetti (kg/€)</t>
  </si>
  <si>
    <t>Muut</t>
  </si>
  <si>
    <t>DMC (t)</t>
  </si>
  <si>
    <t>Ammatillinen koulutus</t>
  </si>
  <si>
    <t>Ammattikorkeakoulukoulutus</t>
  </si>
  <si>
    <t>Lukiokoulutus</t>
  </si>
  <si>
    <t>Yliopistokoulutus</t>
  </si>
  <si>
    <t>Kiertotalousaloille työllistyneet koulutusasteittain 2010-2021 (lkm)</t>
  </si>
  <si>
    <t>vuosi</t>
  </si>
  <si>
    <t>yritys_lkm</t>
  </si>
  <si>
    <t>toimipaikka_lkm</t>
  </si>
  <si>
    <t>liikevaihto_sum</t>
  </si>
  <si>
    <t>henkmaara_sum</t>
  </si>
  <si>
    <t>maakunta_koodi</t>
  </si>
  <si>
    <t>01</t>
  </si>
  <si>
    <t>02</t>
  </si>
  <si>
    <t>04</t>
  </si>
  <si>
    <t>05</t>
  </si>
  <si>
    <t>06</t>
  </si>
  <si>
    <t>07</t>
  </si>
  <si>
    <t>08</t>
  </si>
  <si>
    <t>09</t>
  </si>
  <si>
    <t>10</t>
  </si>
  <si>
    <t>11</t>
  </si>
  <si>
    <t>12</t>
  </si>
  <si>
    <t>13</t>
  </si>
  <si>
    <t>14</t>
  </si>
  <si>
    <t>15</t>
  </si>
  <si>
    <t>16</t>
  </si>
  <si>
    <t>17</t>
  </si>
  <si>
    <t>18</t>
  </si>
  <si>
    <t>19</t>
  </si>
  <si>
    <t>21</t>
  </si>
  <si>
    <t>kokonaisansioiden mediaani</t>
  </si>
  <si>
    <t>Kierrätys</t>
  </si>
  <si>
    <t>Korjaus ja uudelleenkäyttö</t>
  </si>
  <si>
    <t>Vuokraus ja leasing</t>
  </si>
  <si>
    <t>Kaikki toimialat</t>
  </si>
  <si>
    <t>Tyhjien osuus kaikista kuljetuksista</t>
  </si>
  <si>
    <t xml:space="preserve"> Keskimääräinen kuljetusmatka, km</t>
  </si>
  <si>
    <t>Yhteensä (mrd€)</t>
  </si>
  <si>
    <t>Palvelualojen liikevaihdon osuus koko taloudesta</t>
  </si>
  <si>
    <t>maakunta_nimi</t>
  </si>
  <si>
    <t>Uusimaa</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</si>
  <si>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</si>
  <si>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</si>
  <si>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</si>
  <si>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</si>
  <si>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</si>
  <si>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</si>
  <si>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</si>
  <si>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</si>
  <si>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</si>
  <si>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</si>
  <si>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</si>
  <si>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</si>
  <si>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</si>
  <si>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</si>
  <si>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</si>
  <si>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</si>
  <si>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</si>
  <si>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Kokonaisjätemäärä ja jäteintensiteetti</t>
  </si>
  <si>
    <t>Jätemäärä (milj. t)</t>
  </si>
  <si>
    <t>Jäteintensiteetti(kg/€)</t>
  </si>
  <si>
    <t>Jäteintensiteetti ilman kaivosjätettä (kg/€)</t>
  </si>
  <si>
    <t>Biokaasun tuotanto ja hyödyntäminen</t>
  </si>
  <si>
    <t>Biokaasun hyödyntäminen (GWh)</t>
  </si>
  <si>
    <t>Soihtupoltto (GWh)</t>
  </si>
  <si>
    <t>Materiaalien kiertotalousaste</t>
  </si>
  <si>
    <t>Kaikki materiaali yhteensä (%)</t>
  </si>
  <si>
    <t>Biomassa (%)</t>
  </si>
  <si>
    <t>Metallimalmit (%)</t>
  </si>
  <si>
    <t>Epämetalliset mineraalit (%)</t>
  </si>
  <si>
    <t>Fossiiliset enrgiamateriaalit (%)</t>
  </si>
  <si>
    <t>EU-keskiarvo (2013-2017) (%)</t>
  </si>
  <si>
    <t>Uudelleenvalmistus ja uudelleenkäyttö</t>
  </si>
  <si>
    <t>EU-keskiarvo</t>
  </si>
  <si>
    <t>Kierrätysmateriaalit (1000 t)</t>
  </si>
  <si>
    <t>Tyhjät palautuspakkaukset (1000 t)</t>
  </si>
  <si>
    <t>Palvelualojen liikevaihdon osuus koko taloudesta vuosina 2013–2020</t>
  </si>
  <si>
    <t>Indikaattori</t>
  </si>
  <si>
    <t>Kiertotalousaiheiset patentit miljoonaa asukasta kohden vuosina 2010–2022</t>
  </si>
  <si>
    <t>Kotimainen materiaalien kulutus materiaaleittain ja materiaali-intensiteetti vuosina 2010–2022</t>
  </si>
  <si>
    <t>Kiertotalousaloille vuoden sisällä valmistumisesta työllistyneet koulutusasteittain vuosina 2010–2020</t>
  </si>
  <si>
    <t>Kiertotaloustoimipaikkojen lukumäärä, liikevaihto ja henkilöstö vuosina 2013–2021</t>
  </si>
  <si>
    <t>Kiertotaloustoimialojen ja kaikkien toimialojen mediaanipalkat vuosina 2010–2020</t>
  </si>
  <si>
    <t>Kuorma-autoliikenteen tyhjät kuljetukset vuosina 2011–2022</t>
  </si>
  <si>
    <t>Kierrätysmateriaalien ja palautuspakkausten kuljetus vuosina 2011–2022</t>
  </si>
  <si>
    <t>Kirpputoritoimialoilla toimivien toimipaikkojen lukumäärä, liikevaihto ja henkilöstömäärä vuosina 2013–2021</t>
  </si>
  <si>
    <t>Kokonaisjätemäärä sekä jäteintensiteetti yhteensä ja ilman kaivosjätteitä vuosina 2010–2021</t>
  </si>
  <si>
    <t xml:space="preserve">Biokaasun tuotanto ja hyödyntäminen </t>
  </si>
  <si>
    <t>Materiaalien kiertotalousaste 2013–2021 sekä EU-keskiarvo</t>
  </si>
  <si>
    <t>Design</t>
  </si>
  <si>
    <t>Materiaalien otto</t>
  </si>
  <si>
    <t>Tuontanto</t>
  </si>
  <si>
    <t>Logistiikka</t>
  </si>
  <si>
    <t>Kauppa ja palveut</t>
  </si>
  <si>
    <t>Kulutus ja jakamistalous</t>
  </si>
  <si>
    <t>Jätteet</t>
  </si>
  <si>
    <t>Yhdyskuntajätteet</t>
  </si>
  <si>
    <t>Uudelleenkäyttö ja kierrätys</t>
  </si>
  <si>
    <t>Sankey</t>
  </si>
  <si>
    <t xml:space="preserve"> määrä (kpl)</t>
  </si>
  <si>
    <t>Arvo (1000 €)</t>
  </si>
  <si>
    <t>Uudelleenpinnoitettujen renkaiden arvo ja määrät vuosina 2013–2022</t>
  </si>
  <si>
    <t>Biomassa</t>
  </si>
  <si>
    <t>Metallimalmit</t>
  </si>
  <si>
    <t>Fossiiliset energiamateriaalit</t>
  </si>
  <si>
    <t>Liikevaihto (milj. €)</t>
  </si>
  <si>
    <t>Toimipaikkojen lukumäärä (kpl)</t>
  </si>
  <si>
    <t>Henkilöstömäärä (kpl)</t>
  </si>
  <si>
    <t xml:space="preserve"> </t>
  </si>
  <si>
    <t>Kiertotaloustoimipaikkojen liikevaihto maakunnittain vuosina 2013, 2017 ja 2021</t>
  </si>
  <si>
    <t>Kirpputoritoimipaikkojen lukumäärä maakunnittain vuosina 2013, 2017 ja 2021</t>
  </si>
  <si>
    <t>Kiertotaloustoimipaikkojen liikevaihto maakunnittain (KARTTA)</t>
  </si>
  <si>
    <t>Kirpputoritoimipaikkojen lukumäärä maakunnittain (KARTTA)</t>
  </si>
  <si>
    <t>Muuttuja</t>
  </si>
  <si>
    <t>Osuus kotitalouksista</t>
  </si>
  <si>
    <t>Osuus</t>
  </si>
  <si>
    <t>Euroa</t>
  </si>
  <si>
    <t xml:space="preserve">Yhteiskäyttöautot  </t>
  </si>
  <si>
    <t>Ei vuokrannut</t>
  </si>
  <si>
    <t>Vuokra-, vertaisvuokra- ja yhteiskäyttöautot ainoastaan ulkomailla</t>
  </si>
  <si>
    <t>Vuokra-autot suomessa</t>
  </si>
  <si>
    <t>Yhteiskäyttöautot suomessa</t>
  </si>
  <si>
    <t>Vertaisvuokra-autot suomessa</t>
  </si>
  <si>
    <t>Vuokra-autojen_osuus_suomessa</t>
  </si>
  <si>
    <t>yhteiskautojen_osuus_suomessa</t>
  </si>
  <si>
    <t>vertaisvuokraautojen_osuus_suomessa</t>
  </si>
  <si>
    <t>HOX! Tämä on vanha indikaattori. Johon ei ole tullut päivityksiä.</t>
  </si>
  <si>
    <t>Vuokra-, vertaisvuokra- ja yhteiskäyttöautojen käyttö Suomessa ja ulkomailla</t>
  </si>
  <si>
    <t>Kotitalouksien keskimääräiset osto- ja myyntisummat eri kirpputorityypeissä vuonna 2019</t>
  </si>
  <si>
    <t>Ostot kirpputoreilta</t>
  </si>
  <si>
    <t>Myynnit kirpputoreilla</t>
  </si>
  <si>
    <t>Perinteinen</t>
  </si>
  <si>
    <t>Internet</t>
  </si>
  <si>
    <t>Yhteisöpalvelut</t>
  </si>
  <si>
    <t>Asuntojen lyhytaikainen vuokraus</t>
  </si>
  <si>
    <t xml:space="preserve">Ei ole vuokrannut vertaismajoitusta </t>
  </si>
  <si>
    <t>Vuokrannut vertaismajoituksen omaan käyttöön ainoastaan ulkomailla</t>
  </si>
  <si>
    <t>Vuokrannut vertaismajoituksen omaan käyttöön Suomessa</t>
  </si>
  <si>
    <t>Vuokrannut muille asunnon vertaismajoituksen sovelluksen kautta</t>
  </si>
  <si>
    <t>Vertaismajoituksen vuokranneiden keskimääräiset tulot vuokraustoiminnasta</t>
  </si>
  <si>
    <t>Uudelleenkäytetty ja materiaalina hyödynnetty sähkö- ja elektroniikkaromu vuosina 2010-2019</t>
  </si>
  <si>
    <t>Uudelleenkäyttö (kokonaisina tai osina)</t>
  </si>
  <si>
    <t>Materiaalina hyödynnetty</t>
  </si>
  <si>
    <t>Vuokra-, vertaisvuokra ja yhteiskäyttöautojen käyttö Suomessa ja ulkomailla 2019</t>
  </si>
  <si>
    <t>Asuntojen vertaisvuokraus Suomessa ja ulkomailla vuonna 2019</t>
  </si>
  <si>
    <t>Uudelleenkäytetty ja materiaalina hyödynnetty sähkö- ja elektroniikkaromu vuosina 2010–2019</t>
  </si>
  <si>
    <t>Yhdyskuntajätteen hyödyntäminen</t>
  </si>
  <si>
    <t>Yhdyskuntajätteet kierrätysaste (%)</t>
  </si>
  <si>
    <t>EU-keskiarvo kierrätysaste (%)</t>
  </si>
  <si>
    <t>Kaatopaikkasijoitus ja muu loppuukäsittely (t)</t>
  </si>
  <si>
    <t>Materiaalihyödyntäminen (t)</t>
  </si>
  <si>
    <t>Energiahyödyntäminen (t)</t>
  </si>
  <si>
    <t>Info: Jokaisen indikaattorin tiedot ja esimerkki graafi ovat omalla välilehdellään. Karttojen osalta esimerkki kuvina viimevuotiset kuvat, näissä vuoden 2020 kartta tulisi päivittää vuodelle 2021.  Osan indikaattorien tiedot eivät ole päivittyneet, näiltä osin päivittyy vain graafinen ilme.</t>
  </si>
  <si>
    <t>Ei-metalliset mineraalit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</si>
</sst>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
    <numFmt numFmtId="165" formatCode="_-* #,##0_-;\-* #,##0_-;_-* &quot;-&quot;??_-;_-@_-"/>
  </numFmts>
  <fonts count="13" x14ac:knownFonts="1">
    <font>
      <sz val="11"/>
      <color theme="1"/>
      <name val="Calibri"/>
      <family val="2"/>
      <scheme val="minor"/>
    </font>
    <font>
      <sz val="11"/>
      <color theme="1"/>
      <name val="Calibri"/>
      <family val="2"/>
      <scheme val="minor"/>
    </font>
    <font>
      <b/>
      <sz val="13"/>
      <color theme="3"/>
      <name val="Calibri"/>
      <family val="2"/>
      <scheme val="minor"/>
    </font>
    <font>
      <b/>
      <sz val="11"/>
      <color theme="1"/>
      <name val="Calibri"/>
      <family val="2"/>
      <scheme val="minor"/>
    </font>
    <font>
      <b/>
      <sz val="13"/>
      <color rgb="FF000000"/>
      <name val="Barlow"/>
    </font>
    <font>
      <u/>
      <sz val="11"/>
      <color theme="10"/>
      <name val="Calibri"/>
      <family val="2"/>
      <scheme val="minor"/>
    </font>
    <font>
      <b/>
      <sz val="18"/>
      <color theme="1"/>
      <name val="Calibri"/>
      <family val="2"/>
      <scheme val="minor"/>
    </font>
    <font>
      <b/>
      <sz val="14"/>
      <color theme="1"/>
      <name val="Calibri"/>
      <family val="2"/>
      <scheme val="minor"/>
    </font>
    <font>
      <b/>
      <sz val="14"/>
      <color rgb="FF1A3061"/>
      <name val="Calibri"/>
      <family val="2"/>
      <scheme val="minor"/>
    </font>
    <font>
      <b/>
      <sz val="14"/>
      <color rgb="FF000000"/>
      <name val="Calibri"/>
      <family val="2"/>
      <scheme val="minor"/>
    </font>
    <font>
      <b/>
      <sz val="14"/>
      <name val="Calibri"/>
      <family val="2"/>
      <scheme val="minor"/>
    </font>
    <font>
      <b/>
      <sz val="11"/>
      <color rgb="FFFF0000"/>
      <name val="Calibri"/>
      <family val="2"/>
      <scheme val="minor"/>
    </font>
    <font>
      <b/>
      <sz val="12"/>
      <color rgb="FF000000"/>
      <name val="Arial"/>
      <family val="2"/>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cellStyleXfs>
  <cellXfs count="75">
    <xf numFmtId="0" fontId="0" fillId="0" borderId="0" xfId="0"/>
    <xf numFmtId="2" fontId="0" fillId="0" borderId="0" xfId="0" applyNumberFormat="1" applyAlignment="1">
      <alignment horizontal="right"/>
    </xf>
    <xf numFmtId="0" fontId="3" fillId="0" borderId="2" xfId="0" applyFont="1" applyBorder="1"/>
    <xf numFmtId="0" fontId="0" fillId="0" borderId="2" xfId="0" applyBorder="1"/>
    <xf numFmtId="0" fontId="0" fillId="2" borderId="2" xfId="0" applyFill="1" applyBorder="1"/>
    <xf numFmtId="0" fontId="3" fillId="0" borderId="0" xfId="0" applyFont="1"/>
    <xf numFmtId="1" fontId="0" fillId="0" borderId="0" xfId="0" applyNumberFormat="1"/>
    <xf numFmtId="0" fontId="3" fillId="0" borderId="0" xfId="0" applyFont="1" applyAlignment="1">
      <alignment wrapText="1"/>
    </xf>
    <xf numFmtId="165" fontId="0" fillId="0" borderId="0" xfId="4" applyNumberFormat="1" applyFont="1" applyFill="1"/>
    <xf numFmtId="165" fontId="0" fillId="0" borderId="0" xfId="5" applyNumberFormat="1" applyFont="1" applyFill="1"/>
    <xf numFmtId="165" fontId="0" fillId="0" borderId="0" xfId="5" applyNumberFormat="1" applyFont="1"/>
    <xf numFmtId="0" fontId="2" fillId="0" borderId="3" xfId="3" applyBorder="1" applyAlignment="1">
      <alignment horizontal="left"/>
    </xf>
    <xf numFmtId="0" fontId="0" fillId="0" borderId="4" xfId="0" applyBorder="1"/>
    <xf numFmtId="4" fontId="0" fillId="0" borderId="4" xfId="0" applyNumberFormat="1" applyBorder="1"/>
    <xf numFmtId="2" fontId="0" fillId="0" borderId="4" xfId="0" applyNumberFormat="1" applyBorder="1"/>
    <xf numFmtId="0" fontId="0" fillId="2" borderId="4" xfId="0" applyFill="1" applyBorder="1"/>
    <xf numFmtId="4" fontId="0" fillId="2" borderId="4" xfId="0" applyNumberFormat="1" applyFill="1" applyBorder="1"/>
    <xf numFmtId="2" fontId="0" fillId="2" borderId="4" xfId="0" applyNumberFormat="1" applyFill="1" applyBorder="1"/>
    <xf numFmtId="4" fontId="0" fillId="0" borderId="5" xfId="0" applyNumberFormat="1" applyBorder="1"/>
    <xf numFmtId="2" fontId="0" fillId="0" borderId="5" xfId="0" applyNumberFormat="1" applyBorder="1"/>
    <xf numFmtId="0" fontId="0" fillId="2" borderId="5" xfId="0" applyFill="1" applyBorder="1"/>
    <xf numFmtId="0" fontId="2" fillId="0" borderId="1" xfId="3"/>
    <xf numFmtId="0" fontId="0" fillId="0" borderId="4" xfId="0" applyBorder="1" applyAlignment="1">
      <alignment horizontal="right"/>
    </xf>
    <xf numFmtId="164" fontId="0" fillId="0" borderId="4" xfId="2" applyNumberFormat="1" applyFont="1" applyBorder="1"/>
    <xf numFmtId="164" fontId="0" fillId="0" borderId="4" xfId="0" applyNumberFormat="1" applyBorder="1"/>
    <xf numFmtId="0" fontId="0" fillId="2" borderId="4" xfId="0" applyFill="1" applyBorder="1" applyAlignment="1">
      <alignment horizontal="right"/>
    </xf>
    <xf numFmtId="164" fontId="0" fillId="2" borderId="4" xfId="2" applyNumberFormat="1" applyFont="1" applyFill="1" applyBorder="1"/>
    <xf numFmtId="164" fontId="0" fillId="2" borderId="4" xfId="0" applyNumberFormat="1" applyFill="1" applyBorder="1"/>
    <xf numFmtId="2" fontId="0" fillId="0" borderId="0" xfId="0" applyNumberFormat="1"/>
    <xf numFmtId="0" fontId="0" fillId="0" borderId="0" xfId="2" applyNumberFormat="1" applyFont="1" applyAlignment="1">
      <alignment horizontal="right"/>
    </xf>
    <xf numFmtId="0" fontId="0" fillId="0" borderId="7" xfId="0" applyBorder="1"/>
    <xf numFmtId="0" fontId="0" fillId="0" borderId="8" xfId="0" applyBorder="1"/>
    <xf numFmtId="2" fontId="0" fillId="0" borderId="9" xfId="0" applyNumberFormat="1" applyBorder="1"/>
    <xf numFmtId="2" fontId="0" fillId="0" borderId="10" xfId="0" applyNumberFormat="1" applyBorder="1"/>
    <xf numFmtId="0" fontId="3" fillId="0" borderId="6" xfId="0" applyFont="1" applyBorder="1"/>
    <xf numFmtId="165" fontId="0" fillId="0" borderId="0" xfId="1" applyNumberFormat="1" applyFont="1"/>
    <xf numFmtId="9" fontId="0" fillId="0" borderId="0" xfId="2" applyFont="1"/>
    <xf numFmtId="0" fontId="0" fillId="0" borderId="0" xfId="0" applyBorder="1"/>
    <xf numFmtId="0" fontId="0" fillId="0" borderId="0" xfId="0" applyFill="1" applyBorder="1"/>
    <xf numFmtId="0" fontId="3" fillId="0" borderId="0" xfId="0" applyFont="1" applyFill="1" applyBorder="1"/>
    <xf numFmtId="165" fontId="0" fillId="0" borderId="0" xfId="1" applyNumberFormat="1" applyFont="1" applyFill="1" applyBorder="1"/>
    <xf numFmtId="165" fontId="0" fillId="0" borderId="0" xfId="0" applyNumberFormat="1" applyFill="1" applyBorder="1"/>
    <xf numFmtId="10" fontId="0" fillId="0" borderId="0" xfId="0" applyNumberFormat="1" applyFill="1" applyBorder="1"/>
    <xf numFmtId="0" fontId="4" fillId="0" borderId="0" xfId="0" applyFont="1"/>
    <xf numFmtId="0" fontId="5" fillId="0" borderId="0" xfId="6"/>
    <xf numFmtId="0" fontId="5" fillId="0" borderId="0" xfId="6" applyAlignment="1">
      <alignment horizontal="left" vertical="center" readingOrder="1"/>
    </xf>
    <xf numFmtId="0" fontId="6" fillId="0" borderId="0" xfId="0" applyFont="1"/>
    <xf numFmtId="0" fontId="7" fillId="0" borderId="0" xfId="0" applyFont="1"/>
    <xf numFmtId="0" fontId="8" fillId="0" borderId="0" xfId="0" applyFont="1" applyFill="1" applyBorder="1" applyAlignment="1">
      <alignment vertical="center" wrapText="1"/>
    </xf>
    <xf numFmtId="0" fontId="9" fillId="0" borderId="0" xfId="0" applyFont="1" applyFill="1" applyBorder="1"/>
    <xf numFmtId="0" fontId="10" fillId="0" borderId="0" xfId="6" applyFont="1" applyAlignment="1">
      <alignment horizontal="left" vertical="center" readingOrder="1"/>
    </xf>
    <xf numFmtId="0" fontId="9" fillId="0" borderId="0" xfId="0" applyFont="1"/>
    <xf numFmtId="0" fontId="5" fillId="0" borderId="0" xfId="6" applyFill="1" applyBorder="1"/>
    <xf numFmtId="165" fontId="0" fillId="0" borderId="0" xfId="0" applyNumberFormat="1"/>
    <xf numFmtId="0" fontId="12" fillId="0" borderId="0" xfId="0" applyFont="1" applyAlignment="1">
      <alignment horizontal="center" vertical="center" readingOrder="1"/>
    </xf>
    <xf numFmtId="0" fontId="3" fillId="0" borderId="0" xfId="0" applyFont="1" applyAlignment="1">
      <alignment vertical="center"/>
    </xf>
    <xf numFmtId="9" fontId="0" fillId="0" borderId="4" xfId="0" applyNumberFormat="1" applyBorder="1"/>
    <xf numFmtId="3" fontId="0" fillId="0" borderId="4" xfId="0" applyNumberFormat="1" applyBorder="1"/>
    <xf numFmtId="9" fontId="0" fillId="2" borderId="4" xfId="0" applyNumberFormat="1" applyFill="1" applyBorder="1"/>
    <xf numFmtId="3" fontId="0" fillId="2" borderId="4" xfId="0" applyNumberFormat="1" applyFill="1" applyBorder="1"/>
    <xf numFmtId="9" fontId="0" fillId="2" borderId="5" xfId="0" applyNumberFormat="1" applyFill="1" applyBorder="1"/>
    <xf numFmtId="3" fontId="0" fillId="2" borderId="5" xfId="0" applyNumberFormat="1" applyFill="1" applyBorder="1"/>
    <xf numFmtId="0" fontId="3"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1" fillId="0" borderId="0" xfId="0" applyFont="1" applyAlignment="1">
      <alignment horizontal="center" vertical="top" wrapText="1"/>
    </xf>
    <xf numFmtId="0" fontId="0" fillId="0" borderId="0" xfId="0" applyAlignment="1">
      <alignment horizontal="center" vertical="top" wrapText="1"/>
    </xf>
    <xf numFmtId="0" fontId="2" fillId="0" borderId="3" xfId="3" applyBorder="1" applyAlignment="1">
      <alignment horizontal="left"/>
    </xf>
    <xf numFmtId="0" fontId="2" fillId="0" borderId="1" xfId="3" applyAlignment="1">
      <alignment horizontal="left"/>
    </xf>
  </cellXfs>
  <cellStyles count="7">
    <cellStyle name="Comma 2" xfId="5" xr:uid="{4131B453-C1EC-4545-91D9-B92416E77ECE}"/>
    <cellStyle name="Hyperlinkki" xfId="6" builtinId="8"/>
    <cellStyle name="Normaali" xfId="0" builtinId="0"/>
    <cellStyle name="Otsikko 2" xfId="3" builtinId="17"/>
    <cellStyle name="Pilkku" xfId="1" builtinId="3"/>
    <cellStyle name="Pilkku 2" xfId="4" xr:uid="{ACF49FD0-FAE6-44F5-9BBF-F4CDCFF61B60}"/>
    <cellStyle name="Prosentti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sz="1400" b="1" i="0" u="none" strike="noStrike" baseline="0">
                <a:effectLst/>
              </a:rPr>
              <a:t>Kiertotalousaiheiset patentit miljoonaa asukasta kohden vuosina 2010–2022</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Patentit!$B$2</c:f>
              <c:strCache>
                <c:ptCount val="1"/>
                <c:pt idx="0">
                  <c:v>Suomi</c:v>
                </c:pt>
              </c:strCache>
            </c:strRef>
          </c:tx>
          <c:spPr>
            <a:solidFill>
              <a:schemeClr val="accent1"/>
            </a:solidFill>
            <a:ln>
              <a:noFill/>
            </a:ln>
            <a:effectLst/>
          </c:spPr>
          <c:invertIfNegative val="0"/>
          <c:cat>
            <c:numRef>
              <c:f>Patentit!$A$3:$A$15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Patentit!$B$3:$B$15</c:f>
              <c:numCache>
                <c:formatCode>0.00</c:formatCode>
                <c:ptCount val="13"/>
                <c:pt idx="0">
                  <c:v>2.81</c:v>
                </c:pt>
                <c:pt idx="1">
                  <c:v>1.45</c:v>
                </c:pt>
                <c:pt idx="2">
                  <c:v>2.17</c:v>
                </c:pt>
                <c:pt idx="3">
                  <c:v>2.75</c:v>
                </c:pt>
                <c:pt idx="4">
                  <c:v>2.81</c:v>
                </c:pt>
                <c:pt idx="5">
                  <c:v>3.37</c:v>
                </c:pt>
                <c:pt idx="6">
                  <c:v>3.45</c:v>
                </c:pt>
                <c:pt idx="7">
                  <c:v>3.41</c:v>
                </c:pt>
                <c:pt idx="8">
                  <c:v>3.38</c:v>
                </c:pt>
                <c:pt idx="9">
                  <c:v>2.97</c:v>
                </c:pt>
                <c:pt idx="10">
                  <c:v>2.71</c:v>
                </c:pt>
                <c:pt idx="11">
                  <c:v>3.7849833848241272</c:v>
                </c:pt>
                <c:pt idx="12">
                  <c:v>4.1325885330730161</c:v>
                </c:pt>
              </c:numCache>
            </c:numRef>
          </c:val>
          <c:extLst>
            <c:ext xmlns:c16="http://schemas.microsoft.com/office/drawing/2014/chart" uri="{C3380CC4-5D6E-409C-BE32-E72D297353CC}">
              <c16:uniqueId val="{00000000-6BBE-4998-AA37-82E7A77DC16C}"/>
            </c:ext>
          </c:extLst>
        </c:ser>
        <c:dLbls>
          <c:showLegendKey val="0"/>
          <c:showVal val="0"/>
          <c:showCatName val="0"/>
          <c:showSerName val="0"/>
          <c:showPercent val="0"/>
          <c:showBubbleSize val="0"/>
        </c:dLbls>
        <c:gapWidth val="219"/>
        <c:axId val="702609696"/>
        <c:axId val="697330904"/>
      </c:barChart>
      <c:lineChart>
        <c:grouping val="standard"/>
        <c:varyColors val="0"/>
        <c:ser>
          <c:idx val="1"/>
          <c:order val="1"/>
          <c:tx>
            <c:strRef>
              <c:f>Patentit!$C$2</c:f>
              <c:strCache>
                <c:ptCount val="1"/>
                <c:pt idx="0">
                  <c:v>EU-keskiarvo</c:v>
                </c:pt>
              </c:strCache>
            </c:strRef>
          </c:tx>
          <c:spPr>
            <a:ln w="28575" cap="rnd">
              <a:solidFill>
                <a:schemeClr val="accent2"/>
              </a:solidFill>
              <a:round/>
            </a:ln>
            <a:effectLst/>
          </c:spPr>
          <c:marker>
            <c:symbol val="none"/>
          </c:marker>
          <c:cat>
            <c:numRef>
              <c:f>Patentit!$A$3:$A$15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Patentit!$C$3:$C$15</c:f>
              <c:numCache>
                <c:formatCode>0.00</c:formatCode>
                <c:ptCount val="13"/>
                <c:pt idx="0">
                  <c:v>0.7</c:v>
                </c:pt>
                <c:pt idx="1">
                  <c:v>0.74</c:v>
                </c:pt>
                <c:pt idx="2">
                  <c:v>0.77</c:v>
                </c:pt>
                <c:pt idx="3">
                  <c:v>0.73</c:v>
                </c:pt>
                <c:pt idx="4">
                  <c:v>0.76</c:v>
                </c:pt>
                <c:pt idx="5">
                  <c:v>0.8</c:v>
                </c:pt>
                <c:pt idx="6">
                  <c:v>0.73</c:v>
                </c:pt>
                <c:pt idx="7">
                  <c:v>0.69</c:v>
                </c:pt>
                <c:pt idx="8">
                  <c:v>0.71</c:v>
                </c:pt>
                <c:pt idx="9">
                  <c:v>0.86</c:v>
                </c:pt>
                <c:pt idx="10" formatCode="General">
                  <c:v>0.46</c:v>
                </c:pt>
                <c:pt idx="11" formatCode="General">
                  <c:v>2.414986391249812</c:v>
                </c:pt>
                <c:pt idx="12" formatCode="General">
                  <c:v>2.0303774849229397</c:v>
                </c:pt>
              </c:numCache>
            </c:numRef>
          </c:val>
          <c:smooth val="0"/>
          <c:extLst>
            <c:ext xmlns:c16="http://schemas.microsoft.com/office/drawing/2014/chart" uri="{C3380CC4-5D6E-409C-BE32-E72D297353CC}">
              <c16:uniqueId val="{00000003-6BBE-4998-AA37-82E7A77DC16C}"/>
            </c:ext>
          </c:extLst>
        </c:ser>
        <c:dLbls>
          <c:showLegendKey val="0"/>
          <c:showVal val="0"/>
          <c:showCatName val="0"/>
          <c:showSerName val="0"/>
          <c:showPercent val="0"/>
          <c:showBubbleSize val="0"/>
        </c:dLbls>
        <c:marker val="1"/>
        <c:smooth val="0"/>
        <c:axId val="702609696"/>
        <c:axId val="697330904"/>
      </c:lineChart>
      <c:catAx>
        <c:axId val="702609696"/>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i-F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697330904"/>
        <c:crosses val="autoZero"/>
        <c:auto val="1"/>
        <c:lblAlgn val="ctr"/>
        <c:lblOffset val="100"/>
        <c:noMultiLvlLbl val="0"/>
      </c:catAx>
      <c:valAx>
        <c:axId val="697330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i-FI"/>
                  <a:t>kpl/milj.</a:t>
                </a:r>
                <a:r>
                  <a:rPr lang="fi-FI" baseline="0"/>
                  <a:t> asukasta</a:t>
                </a:r>
                <a:endParaRPr lang="fi-FI"/>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i-F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7026096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528806584362135E-2"/>
          <c:y val="5.1357769289150319E-2"/>
          <c:w val="0.85148148148148139"/>
          <c:h val="0.61844700923093754"/>
        </c:manualLayout>
      </c:layout>
      <c:ofPieChart>
        <c:ofPieType val="pie"/>
        <c:varyColors val="1"/>
        <c:ser>
          <c:idx val="0"/>
          <c:order val="0"/>
          <c:spPr>
            <a:ln w="12700">
              <a:solidFill>
                <a:schemeClr val="bg1"/>
              </a:solidFill>
            </a:ln>
          </c:spPr>
          <c:explosion val="3"/>
          <c:dPt>
            <c:idx val="0"/>
            <c:bubble3D val="0"/>
            <c:spPr>
              <a:solidFill>
                <a:schemeClr val="accent1"/>
              </a:solidFill>
              <a:ln w="12700">
                <a:solidFill>
                  <a:schemeClr val="bg1"/>
                </a:solidFill>
              </a:ln>
              <a:effectLst/>
            </c:spPr>
            <c:extLst>
              <c:ext xmlns:c16="http://schemas.microsoft.com/office/drawing/2014/chart" uri="{C3380CC4-5D6E-409C-BE32-E72D297353CC}">
                <c16:uniqueId val="{00000001-1418-4F6B-8445-E34CC52259CE}"/>
              </c:ext>
            </c:extLst>
          </c:dPt>
          <c:dPt>
            <c:idx val="1"/>
            <c:bubble3D val="0"/>
            <c:spPr>
              <a:solidFill>
                <a:schemeClr val="accent2"/>
              </a:solidFill>
              <a:ln w="12700">
                <a:solidFill>
                  <a:schemeClr val="bg1"/>
                </a:solidFill>
              </a:ln>
              <a:effectLst/>
            </c:spPr>
            <c:extLst>
              <c:ext xmlns:c16="http://schemas.microsoft.com/office/drawing/2014/chart" uri="{C3380CC4-5D6E-409C-BE32-E72D297353CC}">
                <c16:uniqueId val="{00000003-1418-4F6B-8445-E34CC52259CE}"/>
              </c:ext>
            </c:extLst>
          </c:dPt>
          <c:dPt>
            <c:idx val="2"/>
            <c:bubble3D val="0"/>
            <c:spPr>
              <a:solidFill>
                <a:schemeClr val="accent3"/>
              </a:solidFill>
              <a:ln w="12700">
                <a:solidFill>
                  <a:schemeClr val="bg1"/>
                </a:solidFill>
              </a:ln>
              <a:effectLst/>
            </c:spPr>
            <c:extLst>
              <c:ext xmlns:c16="http://schemas.microsoft.com/office/drawing/2014/chart" uri="{C3380CC4-5D6E-409C-BE32-E72D297353CC}">
                <c16:uniqueId val="{00000005-1418-4F6B-8445-E34CC52259CE}"/>
              </c:ext>
            </c:extLst>
          </c:dPt>
          <c:dPt>
            <c:idx val="3"/>
            <c:bubble3D val="0"/>
            <c:spPr>
              <a:solidFill>
                <a:schemeClr val="accent4"/>
              </a:solidFill>
              <a:ln w="12700">
                <a:solidFill>
                  <a:schemeClr val="bg1"/>
                </a:solidFill>
              </a:ln>
              <a:effectLst/>
            </c:spPr>
            <c:extLst>
              <c:ext xmlns:c16="http://schemas.microsoft.com/office/drawing/2014/chart" uri="{C3380CC4-5D6E-409C-BE32-E72D297353CC}">
                <c16:uniqueId val="{00000007-1418-4F6B-8445-E34CC52259CE}"/>
              </c:ext>
            </c:extLst>
          </c:dPt>
          <c:dPt>
            <c:idx val="4"/>
            <c:bubble3D val="0"/>
            <c:spPr>
              <a:solidFill>
                <a:schemeClr val="accent5"/>
              </a:solidFill>
              <a:ln w="12700">
                <a:solidFill>
                  <a:schemeClr val="bg1"/>
                </a:solidFill>
              </a:ln>
              <a:effectLst/>
            </c:spPr>
            <c:extLst>
              <c:ext xmlns:c16="http://schemas.microsoft.com/office/drawing/2014/chart" uri="{C3380CC4-5D6E-409C-BE32-E72D297353CC}">
                <c16:uniqueId val="{00000009-1418-4F6B-8445-E34CC52259CE}"/>
              </c:ext>
            </c:extLst>
          </c:dPt>
          <c:dPt>
            <c:idx val="5"/>
            <c:bubble3D val="0"/>
            <c:spPr>
              <a:solidFill>
                <a:schemeClr val="accent6"/>
              </a:solidFill>
              <a:ln w="12700">
                <a:solidFill>
                  <a:schemeClr val="bg1"/>
                </a:solidFill>
              </a:ln>
              <a:effectLst/>
            </c:spPr>
            <c:extLst>
              <c:ext xmlns:c16="http://schemas.microsoft.com/office/drawing/2014/chart" uri="{C3380CC4-5D6E-409C-BE32-E72D297353CC}">
                <c16:uniqueId val="{0000000B-1418-4F6B-8445-E34CC52259CE}"/>
              </c:ext>
            </c:extLst>
          </c:dPt>
          <c:dLbls>
            <c:dLbl>
              <c:idx val="0"/>
              <c:layout>
                <c:manualLayout>
                  <c:x val="7.1966666666666665E-2"/>
                  <c:y val="-0.10800844920897533"/>
                </c:manualLayout>
              </c:layout>
              <c:numFmt formatCode="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i-FI"/>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18-4F6B-8445-E34CC52259CE}"/>
                </c:ext>
              </c:extLst>
            </c:dLbl>
            <c:dLbl>
              <c:idx val="1"/>
              <c:layout>
                <c:manualLayout>
                  <c:x val="-0.12260051440329223"/>
                  <c:y val="9.3536093333465117E-2"/>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14372427983539093"/>
                      <c:h val="7.3232533034275279E-2"/>
                    </c:manualLayout>
                  </c15:layout>
                </c:ext>
                <c:ext xmlns:c16="http://schemas.microsoft.com/office/drawing/2014/chart" uri="{C3380CC4-5D6E-409C-BE32-E72D297353CC}">
                  <c16:uniqueId val="{00000003-1418-4F6B-8445-E34CC52259CE}"/>
                </c:ext>
              </c:extLst>
            </c:dLbl>
            <c:dLbl>
              <c:idx val="2"/>
              <c:layout>
                <c:manualLayout>
                  <c:x val="0.11274444444444436"/>
                  <c:y val="-5.7771201053689825E-2"/>
                </c:manualLayout>
              </c:layout>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chemeClr val="bg1"/>
                        </a:solidFill>
                      </a:rPr>
                      <a:t>78 %</a:t>
                    </a:r>
                  </a:p>
                </c:rich>
              </c:tx>
              <c:numFmt formatCode="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i-FI"/>
                </a:p>
              </c:txPr>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1418-4F6B-8445-E34CC52259CE}"/>
                </c:ext>
              </c:extLst>
            </c:dLbl>
            <c:dLbl>
              <c:idx val="3"/>
              <c:layout>
                <c:manualLayout>
                  <c:x val="-0.11396594650205771"/>
                  <c:y val="5.6444311703896202E-2"/>
                </c:manualLayout>
              </c:layout>
              <c:tx>
                <c:rich>
                  <a:bodyPr/>
                  <a:lstStyle/>
                  <a:p>
                    <a:r>
                      <a:rPr lang="en-US"/>
                      <a:t>20 %</a:t>
                    </a:r>
                  </a:p>
                </c:rich>
              </c:tx>
              <c:dLblPos val="bestFit"/>
              <c:showLegendKey val="0"/>
              <c:showVal val="1"/>
              <c:showCatName val="0"/>
              <c:showSerName val="0"/>
              <c:showPercent val="0"/>
              <c:showBubbleSize val="0"/>
              <c:extLst>
                <c:ext xmlns:c15="http://schemas.microsoft.com/office/drawing/2012/chart" uri="{CE6537A1-D6FC-4f65-9D91-7224C49458BB}">
                  <c15:layout>
                    <c:manualLayout>
                      <c:w val="0.13361131687242797"/>
                      <c:h val="6.9444665377126791E-2"/>
                    </c:manualLayout>
                  </c15:layout>
                  <c15:showDataLabelsRange val="0"/>
                </c:ext>
                <c:ext xmlns:c16="http://schemas.microsoft.com/office/drawing/2014/chart" uri="{C3380CC4-5D6E-409C-BE32-E72D297353CC}">
                  <c16:uniqueId val="{00000007-1418-4F6B-8445-E34CC52259CE}"/>
                </c:ext>
              </c:extLst>
            </c:dLbl>
            <c:dLbl>
              <c:idx val="4"/>
              <c:layout>
                <c:manualLayout>
                  <c:x val="1.1405349794236766E-3"/>
                  <c:y val="2.2089070513227928E-3"/>
                </c:manualLayout>
              </c:layout>
              <c:tx>
                <c:rich>
                  <a:bodyPr/>
                  <a:lstStyle/>
                  <a:p>
                    <a:r>
                      <a:rPr lang="en-US"/>
                      <a:t>3 %</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1418-4F6B-8445-E34CC52259CE}"/>
                </c:ext>
              </c:extLst>
            </c:dLbl>
            <c:numFmt formatCode="0%" sourceLinked="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[1]Arvot!$A$3:$A$7</c:f>
              <c:strCache>
                <c:ptCount val="5"/>
                <c:pt idx="0">
                  <c:v>Ei vuokrannut</c:v>
                </c:pt>
                <c:pt idx="1">
                  <c:v>vuokra-, vertaisvuokra- ja yhteiskäyttöautot ainoastaan ulkomailla</c:v>
                </c:pt>
                <c:pt idx="2">
                  <c:v>vuokra-autot suomessa</c:v>
                </c:pt>
                <c:pt idx="3">
                  <c:v>Yhteiskäyttöautot suomessa</c:v>
                </c:pt>
                <c:pt idx="4">
                  <c:v>Vertaisvuokra-autot suomessa</c:v>
                </c:pt>
              </c:strCache>
            </c:strRef>
          </c:cat>
          <c:val>
            <c:numRef>
              <c:f>[1]Arvot!$B$3:$B$7</c:f>
              <c:numCache>
                <c:formatCode>General</c:formatCode>
                <c:ptCount val="5"/>
                <c:pt idx="0">
                  <c:v>0.76545048400000004</c:v>
                </c:pt>
                <c:pt idx="1">
                  <c:v>0.121370067</c:v>
                </c:pt>
                <c:pt idx="2">
                  <c:v>8.7862993299999997E-2</c:v>
                </c:pt>
                <c:pt idx="3">
                  <c:v>2.23380491E-2</c:v>
                </c:pt>
                <c:pt idx="4">
                  <c:v>2.9784066000000001E-3</c:v>
                </c:pt>
              </c:numCache>
            </c:numRef>
          </c:val>
          <c:extLst>
            <c:ext xmlns:c16="http://schemas.microsoft.com/office/drawing/2014/chart" uri="{C3380CC4-5D6E-409C-BE32-E72D297353CC}">
              <c16:uniqueId val="{0000000C-1418-4F6B-8445-E34CC52259CE}"/>
            </c:ext>
          </c:extLst>
        </c:ser>
        <c:dLbls>
          <c:dLblPos val="bestFit"/>
          <c:showLegendKey val="0"/>
          <c:showVal val="1"/>
          <c:showCatName val="0"/>
          <c:showSerName val="0"/>
          <c:showPercent val="0"/>
          <c:showBubbleSize val="0"/>
          <c:showLeaderLines val="1"/>
        </c:dLbls>
        <c:gapWidth val="100"/>
        <c:splitType val="cust"/>
        <c:custSplit>
          <c:secondPiePt val="2"/>
          <c:secondPiePt val="3"/>
          <c:secondPiePt val="4"/>
        </c:custSplit>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r"/>
      <c:layout>
        <c:manualLayout>
          <c:xMode val="edge"/>
          <c:yMode val="edge"/>
          <c:x val="3.2324074074074075E-2"/>
          <c:y val="0.69733409665085089"/>
          <c:w val="0.8971203703703704"/>
          <c:h val="0.2725979005739300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fi-FI"/>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55144032921816E-2"/>
          <c:y val="0.13745704467353953"/>
          <c:w val="0.89349999999999996"/>
          <c:h val="0.71158237952214731"/>
        </c:manualLayout>
      </c:layout>
      <c:barChart>
        <c:barDir val="col"/>
        <c:grouping val="clustered"/>
        <c:varyColors val="0"/>
        <c:ser>
          <c:idx val="0"/>
          <c:order val="0"/>
          <c:tx>
            <c:strRef>
              <c:f>'[2]6. Kulutus ja jakamistalous'!$B$4</c:f>
              <c:strCache>
                <c:ptCount val="1"/>
                <c:pt idx="0">
                  <c:v>Ostot kirpputoreilta</c:v>
                </c:pt>
              </c:strCache>
            </c:strRef>
          </c:tx>
          <c:spPr>
            <a:solidFill>
              <a:schemeClr val="accent1"/>
            </a:solidFill>
            <a:ln>
              <a:noFill/>
            </a:ln>
            <a:effectLst/>
          </c:spPr>
          <c:invertIfNegative val="0"/>
          <c:cat>
            <c:strRef>
              <c:f>'[2]6. Kulutus ja jakamistalous'!$A$5:$A$7</c:f>
              <c:strCache>
                <c:ptCount val="3"/>
                <c:pt idx="0">
                  <c:v>Perinteinen</c:v>
                </c:pt>
                <c:pt idx="1">
                  <c:v>Internet</c:v>
                </c:pt>
                <c:pt idx="2">
                  <c:v>Yhteisöpalvelut</c:v>
                </c:pt>
              </c:strCache>
            </c:strRef>
          </c:cat>
          <c:val>
            <c:numRef>
              <c:f>'[2]6. Kulutus ja jakamistalous'!$B$5:$B$7</c:f>
              <c:numCache>
                <c:formatCode>General</c:formatCode>
                <c:ptCount val="3"/>
                <c:pt idx="0">
                  <c:v>163</c:v>
                </c:pt>
                <c:pt idx="1">
                  <c:v>318</c:v>
                </c:pt>
                <c:pt idx="2">
                  <c:v>125</c:v>
                </c:pt>
              </c:numCache>
            </c:numRef>
          </c:val>
          <c:extLst>
            <c:ext xmlns:c16="http://schemas.microsoft.com/office/drawing/2014/chart" uri="{C3380CC4-5D6E-409C-BE32-E72D297353CC}">
              <c16:uniqueId val="{00000000-3E13-406E-9748-0DB8E9E65DCF}"/>
            </c:ext>
          </c:extLst>
        </c:ser>
        <c:ser>
          <c:idx val="1"/>
          <c:order val="1"/>
          <c:tx>
            <c:strRef>
              <c:f>'[2]6. Kulutus ja jakamistalous'!$C$4</c:f>
              <c:strCache>
                <c:ptCount val="1"/>
                <c:pt idx="0">
                  <c:v>Myynnit kirpputoreilla</c:v>
                </c:pt>
              </c:strCache>
            </c:strRef>
          </c:tx>
          <c:spPr>
            <a:solidFill>
              <a:schemeClr val="accent2"/>
            </a:solidFill>
            <a:ln>
              <a:noFill/>
            </a:ln>
            <a:effectLst/>
          </c:spPr>
          <c:invertIfNegative val="0"/>
          <c:cat>
            <c:strRef>
              <c:f>'[2]6. Kulutus ja jakamistalous'!$A$5:$A$7</c:f>
              <c:strCache>
                <c:ptCount val="3"/>
                <c:pt idx="0">
                  <c:v>Perinteinen</c:v>
                </c:pt>
                <c:pt idx="1">
                  <c:v>Internet</c:v>
                </c:pt>
                <c:pt idx="2">
                  <c:v>Yhteisöpalvelut</c:v>
                </c:pt>
              </c:strCache>
            </c:strRef>
          </c:cat>
          <c:val>
            <c:numRef>
              <c:f>'[2]6. Kulutus ja jakamistalous'!$C$5:$C$7</c:f>
              <c:numCache>
                <c:formatCode>General</c:formatCode>
                <c:ptCount val="3"/>
                <c:pt idx="0">
                  <c:v>168</c:v>
                </c:pt>
                <c:pt idx="1">
                  <c:v>294</c:v>
                </c:pt>
                <c:pt idx="2">
                  <c:v>129</c:v>
                </c:pt>
              </c:numCache>
            </c:numRef>
          </c:val>
          <c:extLst>
            <c:ext xmlns:c16="http://schemas.microsoft.com/office/drawing/2014/chart" uri="{C3380CC4-5D6E-409C-BE32-E72D297353CC}">
              <c16:uniqueId val="{00000001-3E13-406E-9748-0DB8E9E65DCF}"/>
            </c:ext>
          </c:extLst>
        </c:ser>
        <c:dLbls>
          <c:showLegendKey val="0"/>
          <c:showVal val="0"/>
          <c:showCatName val="0"/>
          <c:showSerName val="0"/>
          <c:showPercent val="0"/>
          <c:showBubbleSize val="0"/>
        </c:dLbls>
        <c:gapWidth val="100"/>
        <c:overlap val="-10"/>
        <c:axId val="1006637744"/>
        <c:axId val="1006637088"/>
      </c:barChart>
      <c:catAx>
        <c:axId val="1006637744"/>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crossAx val="1006637088"/>
        <c:crosses val="autoZero"/>
        <c:auto val="1"/>
        <c:lblAlgn val="ctr"/>
        <c:lblOffset val="100"/>
        <c:noMultiLvlLbl val="0"/>
      </c:catAx>
      <c:valAx>
        <c:axId val="1006637088"/>
        <c:scaling>
          <c:orientation val="minMax"/>
        </c:scaling>
        <c:delete val="0"/>
        <c:axPos val="l"/>
        <c:majorGridlines>
          <c:spPr>
            <a:ln w="9525" cap="flat" cmpd="sng" algn="ctr">
              <a:solidFill>
                <a:schemeClr val="tx1">
                  <a:lumMod val="65000"/>
                  <a:lumOff val="35000"/>
                </a:schemeClr>
              </a:solidFill>
              <a:round/>
            </a:ln>
            <a:effectLst/>
          </c:spPr>
        </c:majorGridlines>
        <c:title>
          <c:tx>
            <c:rich>
              <a:bodyPr rot="0" spcFirstLastPara="1" vertOverflow="ellipsis" wrap="square" anchor="ctr" anchorCtr="1"/>
              <a:lstStyle/>
              <a:p>
                <a:pPr algn="l">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i-FI"/>
                  <a:t>Keskiarvo</a:t>
                </a:r>
                <a:br>
                  <a:rPr lang="fi-FI"/>
                </a:br>
                <a:r>
                  <a:rPr lang="fi-FI"/>
                  <a:t>€/vuosi</a:t>
                </a:r>
              </a:p>
            </c:rich>
          </c:tx>
          <c:layout>
            <c:manualLayout>
              <c:xMode val="edge"/>
              <c:yMode val="edge"/>
              <c:x val="7.8395061728395068E-2"/>
              <c:y val="2.9519712097843438E-2"/>
            </c:manualLayout>
          </c:layout>
          <c:overlay val="0"/>
          <c:spPr>
            <a:noFill/>
            <a:ln>
              <a:noFill/>
            </a:ln>
            <a:effectLst/>
          </c:spPr>
          <c:txPr>
            <a:bodyPr rot="0" spcFirstLastPara="1" vertOverflow="ellipsis" wrap="square" anchor="ctr" anchorCtr="1"/>
            <a:lstStyle/>
            <a:p>
              <a:pPr algn="l">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title>
        <c:numFmt formatCode="General"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crossAx val="1006637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i-FI"/>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i-FI" sz="1400" b="1" i="0" u="none" strike="noStrike" baseline="0">
                <a:solidFill>
                  <a:sysClr val="windowText" lastClr="000000"/>
                </a:solidFill>
                <a:effectLst/>
                <a:latin typeface="Arial" panose="020B0604020202020204" pitchFamily="34" charset="0"/>
                <a:cs typeface="Arial" panose="020B0604020202020204" pitchFamily="34" charset="0"/>
              </a:rPr>
              <a:t>Kokonaisjätemäärä sekä jäteintensiteetti yhteensä ja ilman kaivosjätteitä vuosina 2010–2021</a:t>
            </a:r>
            <a:endParaRPr lang="fi-FI">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3730174288159988"/>
          <c:y val="3.17933482432454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i-FI"/>
        </a:p>
      </c:txPr>
    </c:title>
    <c:autoTitleDeleted val="0"/>
    <c:plotArea>
      <c:layout>
        <c:manualLayout>
          <c:layoutTarget val="inner"/>
          <c:xMode val="edge"/>
          <c:yMode val="edge"/>
          <c:x val="0.1448941607880937"/>
          <c:y val="0.23129660846961028"/>
          <c:w val="0.67742108431765091"/>
          <c:h val="0.52885105536079346"/>
        </c:manualLayout>
      </c:layout>
      <c:barChart>
        <c:barDir val="col"/>
        <c:grouping val="clustered"/>
        <c:varyColors val="0"/>
        <c:ser>
          <c:idx val="0"/>
          <c:order val="0"/>
          <c:tx>
            <c:strRef>
              <c:f>Kokonaisjätemäärä!$B$2</c:f>
              <c:strCache>
                <c:ptCount val="1"/>
                <c:pt idx="0">
                  <c:v>Jätemäärä (milj. t)</c:v>
                </c:pt>
              </c:strCache>
            </c:strRef>
          </c:tx>
          <c:spPr>
            <a:solidFill>
              <a:schemeClr val="accent1"/>
            </a:solidFill>
            <a:ln>
              <a:noFill/>
            </a:ln>
            <a:effectLst/>
          </c:spPr>
          <c:invertIfNegative val="0"/>
          <c:cat>
            <c:numRef>
              <c:f>Kokonaisjätemäärä!$A$3:$A$14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Kokonaisjätemäärä!$B$3:$B$14</c:f>
              <c:numCache>
                <c:formatCode>#,##0.00</c:formatCode>
                <c:ptCount val="12"/>
                <c:pt idx="0">
                  <c:v>94.33</c:v>
                </c:pt>
                <c:pt idx="1">
                  <c:v>96.594999999999999</c:v>
                </c:pt>
                <c:pt idx="2">
                  <c:v>89.738</c:v>
                </c:pt>
                <c:pt idx="3">
                  <c:v>98.471999999999994</c:v>
                </c:pt>
                <c:pt idx="4">
                  <c:v>95.969887999999997</c:v>
                </c:pt>
                <c:pt idx="5">
                  <c:v>106.708547</c:v>
                </c:pt>
                <c:pt idx="6">
                  <c:v>122.86918300000001</c:v>
                </c:pt>
                <c:pt idx="7">
                  <c:v>117.069397</c:v>
                </c:pt>
                <c:pt idx="8">
                  <c:v>128.251735</c:v>
                </c:pt>
                <c:pt idx="9">
                  <c:v>116.629794</c:v>
                </c:pt>
                <c:pt idx="10">
                  <c:v>115.995</c:v>
                </c:pt>
                <c:pt idx="11">
                  <c:v>124.84</c:v>
                </c:pt>
              </c:numCache>
            </c:numRef>
          </c:val>
          <c:extLst>
            <c:ext xmlns:c16="http://schemas.microsoft.com/office/drawing/2014/chart" uri="{C3380CC4-5D6E-409C-BE32-E72D297353CC}">
              <c16:uniqueId val="{00000000-EAFC-48B6-AC42-FA4A44473C4B}"/>
            </c:ext>
          </c:extLst>
        </c:ser>
        <c:dLbls>
          <c:showLegendKey val="0"/>
          <c:showVal val="0"/>
          <c:showCatName val="0"/>
          <c:showSerName val="0"/>
          <c:showPercent val="0"/>
          <c:showBubbleSize val="0"/>
        </c:dLbls>
        <c:gapWidth val="45"/>
        <c:axId val="852153424"/>
        <c:axId val="852152344"/>
      </c:barChart>
      <c:lineChart>
        <c:grouping val="standard"/>
        <c:varyColors val="0"/>
        <c:ser>
          <c:idx val="1"/>
          <c:order val="1"/>
          <c:tx>
            <c:strRef>
              <c:f>Kokonaisjätemäärä!$C$2</c:f>
              <c:strCache>
                <c:ptCount val="1"/>
                <c:pt idx="0">
                  <c:v>Jäteintensiteetti(kg/€)</c:v>
                </c:pt>
              </c:strCache>
            </c:strRef>
          </c:tx>
          <c:spPr>
            <a:ln w="28575" cap="rnd">
              <a:solidFill>
                <a:schemeClr val="accent2"/>
              </a:solidFill>
              <a:round/>
            </a:ln>
            <a:effectLst/>
          </c:spPr>
          <c:marker>
            <c:symbol val="none"/>
          </c:marker>
          <c:cat>
            <c:numRef>
              <c:f>Kokonaisjätemäärä!$A$3:$A$14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Kokonaisjätemäärä!$C$3:$C$14</c:f>
              <c:numCache>
                <c:formatCode>0.00</c:formatCode>
                <c:ptCount val="12"/>
                <c:pt idx="0">
                  <c:v>0.41202575324754737</c:v>
                </c:pt>
                <c:pt idx="1">
                  <c:v>0.41143823421673609</c:v>
                </c:pt>
                <c:pt idx="2">
                  <c:v>0.38764887059219932</c:v>
                </c:pt>
                <c:pt idx="3">
                  <c:v>0.42924958043634615</c:v>
                </c:pt>
                <c:pt idx="4">
                  <c:v>0.41987455811837177</c:v>
                </c:pt>
                <c:pt idx="5">
                  <c:v>0.46433176392774927</c:v>
                </c:pt>
                <c:pt idx="6">
                  <c:v>0.52003277155143235</c:v>
                </c:pt>
                <c:pt idx="7">
                  <c:v>0.4801586332204057</c:v>
                </c:pt>
                <c:pt idx="8">
                  <c:v>0.52009479182296336</c:v>
                </c:pt>
                <c:pt idx="9">
                  <c:v>0.46724246733944147</c:v>
                </c:pt>
                <c:pt idx="10">
                  <c:v>0.47517707253726821</c:v>
                </c:pt>
                <c:pt idx="11">
                  <c:v>0.49816440542697527</c:v>
                </c:pt>
              </c:numCache>
            </c:numRef>
          </c:val>
          <c:smooth val="0"/>
          <c:extLst>
            <c:ext xmlns:c16="http://schemas.microsoft.com/office/drawing/2014/chart" uri="{C3380CC4-5D6E-409C-BE32-E72D297353CC}">
              <c16:uniqueId val="{00000001-EAFC-48B6-AC42-FA4A44473C4B}"/>
            </c:ext>
          </c:extLst>
        </c:ser>
        <c:ser>
          <c:idx val="2"/>
          <c:order val="2"/>
          <c:tx>
            <c:strRef>
              <c:f>Kokonaisjätemäärä!$D$2</c:f>
              <c:strCache>
                <c:ptCount val="1"/>
                <c:pt idx="0">
                  <c:v>Jäteintensiteetti ilman kaivosjätettä (kg/€)</c:v>
                </c:pt>
              </c:strCache>
            </c:strRef>
          </c:tx>
          <c:spPr>
            <a:ln w="28575" cap="rnd">
              <a:solidFill>
                <a:schemeClr val="accent3"/>
              </a:solidFill>
              <a:round/>
            </a:ln>
            <a:effectLst/>
          </c:spPr>
          <c:marker>
            <c:symbol val="none"/>
          </c:marker>
          <c:cat>
            <c:numRef>
              <c:f>Kokonaisjätemäärä!$A$3:$A$14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Kokonaisjätemäärä!$D$3:$D$14</c:f>
              <c:numCache>
                <c:formatCode>0.00</c:formatCode>
                <c:ptCount val="12"/>
                <c:pt idx="0">
                  <c:v>0.17244105493967904</c:v>
                </c:pt>
                <c:pt idx="1">
                  <c:v>0.16500000000000001</c:v>
                </c:pt>
                <c:pt idx="2">
                  <c:v>0.15921863728060892</c:v>
                </c:pt>
                <c:pt idx="3">
                  <c:v>0.155</c:v>
                </c:pt>
                <c:pt idx="4">
                  <c:v>0.14522930156452346</c:v>
                </c:pt>
                <c:pt idx="5">
                  <c:v>0.13024348268794789</c:v>
                </c:pt>
                <c:pt idx="6">
                  <c:v>0.12361938782420265</c:v>
                </c:pt>
                <c:pt idx="7">
                  <c:v>0.11522593862534553</c:v>
                </c:pt>
                <c:pt idx="8">
                  <c:v>0.13051341684476039</c:v>
                </c:pt>
                <c:pt idx="9">
                  <c:v>0.11973166862302848</c:v>
                </c:pt>
                <c:pt idx="10">
                  <c:v>0.11798417919863669</c:v>
                </c:pt>
                <c:pt idx="11">
                  <c:v>0.12479648842777336</c:v>
                </c:pt>
              </c:numCache>
            </c:numRef>
          </c:val>
          <c:smooth val="0"/>
          <c:extLst>
            <c:ext xmlns:c16="http://schemas.microsoft.com/office/drawing/2014/chart" uri="{C3380CC4-5D6E-409C-BE32-E72D297353CC}">
              <c16:uniqueId val="{00000002-EAFC-48B6-AC42-FA4A44473C4B}"/>
            </c:ext>
          </c:extLst>
        </c:ser>
        <c:dLbls>
          <c:showLegendKey val="0"/>
          <c:showVal val="0"/>
          <c:showCatName val="0"/>
          <c:showSerName val="0"/>
          <c:showPercent val="0"/>
          <c:showBubbleSize val="0"/>
        </c:dLbls>
        <c:marker val="1"/>
        <c:smooth val="0"/>
        <c:axId val="962154056"/>
        <c:axId val="962157656"/>
      </c:lineChart>
      <c:catAx>
        <c:axId val="852153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crossAx val="852152344"/>
        <c:crosses val="autoZero"/>
        <c:auto val="1"/>
        <c:lblAlgn val="ctr"/>
        <c:lblOffset val="100"/>
        <c:noMultiLvlLbl val="0"/>
      </c:catAx>
      <c:valAx>
        <c:axId val="852152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i-FI">
                    <a:solidFill>
                      <a:sysClr val="windowText" lastClr="000000"/>
                    </a:solidFill>
                    <a:latin typeface="Arial" panose="020B0604020202020204" pitchFamily="34" charset="0"/>
                    <a:cs typeface="Arial" panose="020B0604020202020204" pitchFamily="34" charset="0"/>
                  </a:rPr>
                  <a:t>milj. t</a:t>
                </a:r>
              </a:p>
            </c:rich>
          </c:tx>
          <c:layout>
            <c:manualLayout>
              <c:xMode val="edge"/>
              <c:yMode val="edge"/>
              <c:x val="7.3781285049222656E-2"/>
              <c:y val="0.1290750482611134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crossAx val="852153424"/>
        <c:crosses val="autoZero"/>
        <c:crossBetween val="between"/>
      </c:valAx>
      <c:valAx>
        <c:axId val="962157656"/>
        <c:scaling>
          <c:orientation val="minMax"/>
        </c:scaling>
        <c:delete val="0"/>
        <c:axPos val="r"/>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i-FI"/>
                  <a:t>kg/€</a:t>
                </a:r>
              </a:p>
            </c:rich>
          </c:tx>
          <c:layout>
            <c:manualLayout>
              <c:xMode val="edge"/>
              <c:yMode val="edge"/>
              <c:x val="0.82394723069540476"/>
              <c:y val="0.137023385321924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i-F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crossAx val="962154056"/>
        <c:crosses val="max"/>
        <c:crossBetween val="between"/>
      </c:valAx>
      <c:catAx>
        <c:axId val="962154056"/>
        <c:scaling>
          <c:orientation val="minMax"/>
        </c:scaling>
        <c:delete val="1"/>
        <c:axPos val="b"/>
        <c:numFmt formatCode="General" sourceLinked="1"/>
        <c:majorTickMark val="out"/>
        <c:minorTickMark val="none"/>
        <c:tickLblPos val="nextTo"/>
        <c:crossAx val="9621576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Yhdyskuntajätteet!$D$2</c:f>
              <c:strCache>
                <c:ptCount val="1"/>
                <c:pt idx="0">
                  <c:v>Kaatopaikkasijoitus ja muu loppuukäsittely (t)</c:v>
                </c:pt>
              </c:strCache>
            </c:strRef>
          </c:tx>
          <c:spPr>
            <a:solidFill>
              <a:schemeClr val="accent1"/>
            </a:solidFill>
            <a:ln w="12700">
              <a:solidFill>
                <a:schemeClr val="bg1"/>
              </a:solidFill>
            </a:ln>
            <a:effectLst/>
          </c:spPr>
          <c:invertIfNegative val="0"/>
          <c:cat>
            <c:numRef>
              <c:f>Yhdyskuntajätteet!$A$3:$A$14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Yhdyskuntajätteet!$D$3:$D$14</c:f>
              <c:numCache>
                <c:formatCode>#,##0</c:formatCode>
                <c:ptCount val="12"/>
                <c:pt idx="0">
                  <c:v>1140721</c:v>
                </c:pt>
                <c:pt idx="1">
                  <c:v>1093277</c:v>
                </c:pt>
                <c:pt idx="2">
                  <c:v>900674</c:v>
                </c:pt>
                <c:pt idx="3">
                  <c:v>672398</c:v>
                </c:pt>
                <c:pt idx="4">
                  <c:v>457733</c:v>
                </c:pt>
                <c:pt idx="5">
                  <c:v>314762</c:v>
                </c:pt>
                <c:pt idx="6">
                  <c:v>89535</c:v>
                </c:pt>
                <c:pt idx="7">
                  <c:v>25902</c:v>
                </c:pt>
                <c:pt idx="8">
                  <c:v>22920.469999999739</c:v>
                </c:pt>
                <c:pt idx="9">
                  <c:v>30369</c:v>
                </c:pt>
                <c:pt idx="10">
                  <c:v>20538</c:v>
                </c:pt>
                <c:pt idx="11">
                  <c:v>20587</c:v>
                </c:pt>
              </c:numCache>
            </c:numRef>
          </c:val>
          <c:extLst>
            <c:ext xmlns:c16="http://schemas.microsoft.com/office/drawing/2014/chart" uri="{C3380CC4-5D6E-409C-BE32-E72D297353CC}">
              <c16:uniqueId val="{00000000-D55C-4C90-8C95-BE9D6945B922}"/>
            </c:ext>
          </c:extLst>
        </c:ser>
        <c:ser>
          <c:idx val="1"/>
          <c:order val="1"/>
          <c:tx>
            <c:strRef>
              <c:f>Yhdyskuntajätteet!$E$2</c:f>
              <c:strCache>
                <c:ptCount val="1"/>
                <c:pt idx="0">
                  <c:v>Materiaalihyödyntäminen (t)</c:v>
                </c:pt>
              </c:strCache>
            </c:strRef>
          </c:tx>
          <c:spPr>
            <a:solidFill>
              <a:schemeClr val="accent2"/>
            </a:solidFill>
            <a:ln w="12700">
              <a:solidFill>
                <a:schemeClr val="bg1"/>
              </a:solidFill>
            </a:ln>
            <a:effectLst/>
          </c:spPr>
          <c:invertIfNegative val="0"/>
          <c:cat>
            <c:numRef>
              <c:f>Yhdyskuntajätteet!$A$3:$A$14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Yhdyskuntajätteet!$E$3:$E$14</c:f>
              <c:numCache>
                <c:formatCode>#,##0</c:formatCode>
                <c:ptCount val="12"/>
                <c:pt idx="0">
                  <c:v>822152</c:v>
                </c:pt>
                <c:pt idx="1">
                  <c:v>946234</c:v>
                </c:pt>
                <c:pt idx="2">
                  <c:v>912596</c:v>
                </c:pt>
                <c:pt idx="3">
                  <c:v>872210</c:v>
                </c:pt>
                <c:pt idx="4">
                  <c:v>856326</c:v>
                </c:pt>
                <c:pt idx="5">
                  <c:v>1111338</c:v>
                </c:pt>
                <c:pt idx="6">
                  <c:v>1163566</c:v>
                </c:pt>
                <c:pt idx="7">
                  <c:v>1140133</c:v>
                </c:pt>
                <c:pt idx="8">
                  <c:v>1285711</c:v>
                </c:pt>
                <c:pt idx="9">
                  <c:v>1357227</c:v>
                </c:pt>
                <c:pt idx="10">
                  <c:v>1370633</c:v>
                </c:pt>
                <c:pt idx="11">
                  <c:v>1252390</c:v>
                </c:pt>
              </c:numCache>
            </c:numRef>
          </c:val>
          <c:extLst>
            <c:ext xmlns:c16="http://schemas.microsoft.com/office/drawing/2014/chart" uri="{C3380CC4-5D6E-409C-BE32-E72D297353CC}">
              <c16:uniqueId val="{00000001-D55C-4C90-8C95-BE9D6945B922}"/>
            </c:ext>
          </c:extLst>
        </c:ser>
        <c:ser>
          <c:idx val="2"/>
          <c:order val="2"/>
          <c:tx>
            <c:strRef>
              <c:f>Yhdyskuntajätteet!$F$2</c:f>
              <c:strCache>
                <c:ptCount val="1"/>
                <c:pt idx="0">
                  <c:v>Energiahyödyntäminen (t)</c:v>
                </c:pt>
              </c:strCache>
            </c:strRef>
          </c:tx>
          <c:spPr>
            <a:solidFill>
              <a:schemeClr val="accent3"/>
            </a:solidFill>
            <a:ln w="12700">
              <a:solidFill>
                <a:schemeClr val="bg1"/>
              </a:solidFill>
            </a:ln>
            <a:effectLst/>
          </c:spPr>
          <c:invertIfNegative val="0"/>
          <c:cat>
            <c:numRef>
              <c:f>Yhdyskuntajätteet!$A$3:$A$14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Yhdyskuntajätteet!$F$3:$F$14</c:f>
              <c:numCache>
                <c:formatCode>#,##0</c:formatCode>
                <c:ptCount val="12"/>
                <c:pt idx="0">
                  <c:v>557131</c:v>
                </c:pt>
                <c:pt idx="1">
                  <c:v>672209</c:v>
                </c:pt>
                <c:pt idx="2">
                  <c:v>924825</c:v>
                </c:pt>
                <c:pt idx="3">
                  <c:v>1136939</c:v>
                </c:pt>
                <c:pt idx="4">
                  <c:v>1315820</c:v>
                </c:pt>
                <c:pt idx="5">
                  <c:v>1312180</c:v>
                </c:pt>
                <c:pt idx="6">
                  <c:v>1514830</c:v>
                </c:pt>
                <c:pt idx="7">
                  <c:v>1645554</c:v>
                </c:pt>
                <c:pt idx="8">
                  <c:v>1732450.53</c:v>
                </c:pt>
                <c:pt idx="9">
                  <c:v>1735109</c:v>
                </c:pt>
                <c:pt idx="10">
                  <c:v>1904986</c:v>
                </c:pt>
                <c:pt idx="11">
                  <c:v>2103188</c:v>
                </c:pt>
              </c:numCache>
            </c:numRef>
          </c:val>
          <c:extLst>
            <c:ext xmlns:c16="http://schemas.microsoft.com/office/drawing/2014/chart" uri="{C3380CC4-5D6E-409C-BE32-E72D297353CC}">
              <c16:uniqueId val="{00000002-D55C-4C90-8C95-BE9D6945B922}"/>
            </c:ext>
          </c:extLst>
        </c:ser>
        <c:dLbls>
          <c:showLegendKey val="0"/>
          <c:showVal val="0"/>
          <c:showCatName val="0"/>
          <c:showSerName val="0"/>
          <c:showPercent val="0"/>
          <c:showBubbleSize val="0"/>
        </c:dLbls>
        <c:gapWidth val="45"/>
        <c:overlap val="100"/>
        <c:axId val="867281416"/>
        <c:axId val="867285736"/>
      </c:barChart>
      <c:lineChart>
        <c:grouping val="standard"/>
        <c:varyColors val="0"/>
        <c:ser>
          <c:idx val="3"/>
          <c:order val="3"/>
          <c:tx>
            <c:strRef>
              <c:f>Yhdyskuntajätteet!$B$2</c:f>
              <c:strCache>
                <c:ptCount val="1"/>
                <c:pt idx="0">
                  <c:v>Yhdyskuntajätteet kierrätysaste (%)</c:v>
                </c:pt>
              </c:strCache>
            </c:strRef>
          </c:tx>
          <c:spPr>
            <a:ln w="28575" cap="rnd">
              <a:solidFill>
                <a:schemeClr val="accent4"/>
              </a:solidFill>
              <a:round/>
            </a:ln>
            <a:effectLst/>
          </c:spPr>
          <c:marker>
            <c:symbol val="none"/>
          </c:marker>
          <c:cat>
            <c:numRef>
              <c:f>Yhdyskuntajätteet!$A$3:$A$14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Yhdyskuntajätteet!$B$3:$B$14</c:f>
              <c:numCache>
                <c:formatCode>0%</c:formatCode>
                <c:ptCount val="12"/>
                <c:pt idx="0">
                  <c:v>0.33</c:v>
                </c:pt>
                <c:pt idx="1">
                  <c:v>0.35</c:v>
                </c:pt>
                <c:pt idx="2">
                  <c:v>0.33</c:v>
                </c:pt>
                <c:pt idx="3">
                  <c:v>0.33</c:v>
                </c:pt>
                <c:pt idx="4">
                  <c:v>0.33</c:v>
                </c:pt>
                <c:pt idx="5">
                  <c:v>0.41</c:v>
                </c:pt>
                <c:pt idx="6">
                  <c:v>0.42</c:v>
                </c:pt>
                <c:pt idx="7">
                  <c:v>0.41</c:v>
                </c:pt>
                <c:pt idx="8">
                  <c:v>0.42</c:v>
                </c:pt>
                <c:pt idx="9">
                  <c:v>0.43463183361860952</c:v>
                </c:pt>
                <c:pt idx="10">
                  <c:v>0.41582758345552107</c:v>
                </c:pt>
                <c:pt idx="11">
                  <c:v>0.3709504719111773</c:v>
                </c:pt>
              </c:numCache>
            </c:numRef>
          </c:val>
          <c:smooth val="0"/>
          <c:extLst>
            <c:ext xmlns:c16="http://schemas.microsoft.com/office/drawing/2014/chart" uri="{C3380CC4-5D6E-409C-BE32-E72D297353CC}">
              <c16:uniqueId val="{00000004-D55C-4C90-8C95-BE9D6945B922}"/>
            </c:ext>
          </c:extLst>
        </c:ser>
        <c:ser>
          <c:idx val="4"/>
          <c:order val="4"/>
          <c:tx>
            <c:strRef>
              <c:f>Yhdyskuntajätteet!$C$2</c:f>
              <c:strCache>
                <c:ptCount val="1"/>
                <c:pt idx="0">
                  <c:v>EU-keskiarvo kierrätysaste (%)</c:v>
                </c:pt>
              </c:strCache>
            </c:strRef>
          </c:tx>
          <c:spPr>
            <a:ln w="28575" cap="rnd">
              <a:solidFill>
                <a:schemeClr val="accent5"/>
              </a:solidFill>
              <a:round/>
            </a:ln>
            <a:effectLst/>
          </c:spPr>
          <c:marker>
            <c:symbol val="none"/>
          </c:marker>
          <c:cat>
            <c:numRef>
              <c:f>Yhdyskuntajätteet!$A$3:$A$14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Yhdyskuntajätteet!$C$3:$C$14</c:f>
              <c:numCache>
                <c:formatCode>0%</c:formatCode>
                <c:ptCount val="12"/>
                <c:pt idx="0">
                  <c:v>0.39</c:v>
                </c:pt>
                <c:pt idx="1">
                  <c:v>0.4</c:v>
                </c:pt>
                <c:pt idx="2">
                  <c:v>0.41</c:v>
                </c:pt>
                <c:pt idx="3">
                  <c:v>0.42</c:v>
                </c:pt>
                <c:pt idx="4">
                  <c:v>0.43</c:v>
                </c:pt>
                <c:pt idx="5">
                  <c:v>0.45</c:v>
                </c:pt>
                <c:pt idx="6">
                  <c:v>0.46</c:v>
                </c:pt>
                <c:pt idx="7">
                  <c:v>0.47</c:v>
                </c:pt>
                <c:pt idx="8">
                  <c:v>0.47</c:v>
                </c:pt>
                <c:pt idx="9">
                  <c:v>0.48</c:v>
                </c:pt>
                <c:pt idx="10">
                  <c:v>0.47799999999999998</c:v>
                </c:pt>
                <c:pt idx="11">
                  <c:v>0.48699999999999999</c:v>
                </c:pt>
              </c:numCache>
            </c:numRef>
          </c:val>
          <c:smooth val="0"/>
          <c:extLst>
            <c:ext xmlns:c16="http://schemas.microsoft.com/office/drawing/2014/chart" uri="{C3380CC4-5D6E-409C-BE32-E72D297353CC}">
              <c16:uniqueId val="{00000006-D55C-4C90-8C95-BE9D6945B922}"/>
            </c:ext>
          </c:extLst>
        </c:ser>
        <c:dLbls>
          <c:showLegendKey val="0"/>
          <c:showVal val="0"/>
          <c:showCatName val="0"/>
          <c:showSerName val="0"/>
          <c:showPercent val="0"/>
          <c:showBubbleSize val="0"/>
        </c:dLbls>
        <c:marker val="1"/>
        <c:smooth val="0"/>
        <c:axId val="867307696"/>
        <c:axId val="867312016"/>
      </c:lineChart>
      <c:catAx>
        <c:axId val="867281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867285736"/>
        <c:crosses val="autoZero"/>
        <c:auto val="1"/>
        <c:lblAlgn val="ctr"/>
        <c:lblOffset val="100"/>
        <c:noMultiLvlLbl val="0"/>
      </c:catAx>
      <c:valAx>
        <c:axId val="867285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867281416"/>
        <c:crosses val="autoZero"/>
        <c:crossBetween val="between"/>
      </c:valAx>
      <c:valAx>
        <c:axId val="86731201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867307696"/>
        <c:crosses val="max"/>
        <c:crossBetween val="between"/>
      </c:valAx>
      <c:catAx>
        <c:axId val="867307696"/>
        <c:scaling>
          <c:orientation val="minMax"/>
        </c:scaling>
        <c:delete val="1"/>
        <c:axPos val="b"/>
        <c:numFmt formatCode="General" sourceLinked="1"/>
        <c:majorTickMark val="out"/>
        <c:minorTickMark val="none"/>
        <c:tickLblPos val="nextTo"/>
        <c:crossAx val="8673120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sz="1400" b="1" i="0" u="none" strike="noStrike" baseline="0">
                <a:effectLst/>
              </a:rPr>
              <a:t>Biokaasun tuotanto ja hyödyntäminen</a:t>
            </a:r>
            <a:r>
              <a:rPr lang="fi-FI" sz="1400" b="0" i="0" u="none" strike="noStrike" baseline="0"/>
              <a:t> </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stacked"/>
        <c:varyColors val="0"/>
        <c:ser>
          <c:idx val="0"/>
          <c:order val="0"/>
          <c:tx>
            <c:strRef>
              <c:f>'Biokaasu					'!$D$3</c:f>
              <c:strCache>
                <c:ptCount val="1"/>
                <c:pt idx="0">
                  <c:v>Biokaasun hyödyntäminen (GWh)</c:v>
                </c:pt>
              </c:strCache>
            </c:strRef>
          </c:tx>
          <c:spPr>
            <a:solidFill>
              <a:schemeClr val="accent1"/>
            </a:solidFill>
            <a:ln>
              <a:noFill/>
            </a:ln>
            <a:effectLst/>
          </c:spPr>
          <c:invertIfNegative val="0"/>
          <c:cat>
            <c:numRef>
              <c:f>'Biokaasu					'!$C$4:$C$15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'Biokaasu					'!$D$4:$D$16</c:f>
              <c:numCache>
                <c:formatCode>General</c:formatCode>
                <c:ptCount val="13"/>
                <c:pt idx="0">
                  <c:v>470</c:v>
                </c:pt>
                <c:pt idx="1">
                  <c:v>617</c:v>
                </c:pt>
                <c:pt idx="2">
                  <c:v>674</c:v>
                </c:pt>
                <c:pt idx="3">
                  <c:v>674</c:v>
                </c:pt>
                <c:pt idx="4">
                  <c:v>710</c:v>
                </c:pt>
                <c:pt idx="5">
                  <c:v>738</c:v>
                </c:pt>
                <c:pt idx="6">
                  <c:v>731</c:v>
                </c:pt>
                <c:pt idx="7">
                  <c:v>796</c:v>
                </c:pt>
                <c:pt idx="8">
                  <c:v>790</c:v>
                </c:pt>
                <c:pt idx="9">
                  <c:v>741</c:v>
                </c:pt>
                <c:pt idx="10">
                  <c:v>733</c:v>
                </c:pt>
                <c:pt idx="11">
                  <c:v>812</c:v>
                </c:pt>
                <c:pt idx="12">
                  <c:v>806</c:v>
                </c:pt>
              </c:numCache>
            </c:numRef>
          </c:val>
          <c:extLst>
            <c:ext xmlns:c16="http://schemas.microsoft.com/office/drawing/2014/chart" uri="{C3380CC4-5D6E-409C-BE32-E72D297353CC}">
              <c16:uniqueId val="{00000000-79CC-469D-96D1-BBC14DEE0032}"/>
            </c:ext>
          </c:extLst>
        </c:ser>
        <c:ser>
          <c:idx val="1"/>
          <c:order val="1"/>
          <c:tx>
            <c:strRef>
              <c:f>'Biokaasu					'!$E$3</c:f>
              <c:strCache>
                <c:ptCount val="1"/>
                <c:pt idx="0">
                  <c:v>Soihtupoltto (GWh)</c:v>
                </c:pt>
              </c:strCache>
            </c:strRef>
          </c:tx>
          <c:spPr>
            <a:solidFill>
              <a:schemeClr val="accent2"/>
            </a:solidFill>
            <a:ln>
              <a:noFill/>
            </a:ln>
            <a:effectLst/>
          </c:spPr>
          <c:invertIfNegative val="0"/>
          <c:cat>
            <c:numRef>
              <c:f>'Biokaasu					'!$C$4:$C$15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'Biokaasu					'!$E$4:$E$16</c:f>
              <c:numCache>
                <c:formatCode>General</c:formatCode>
                <c:ptCount val="13"/>
                <c:pt idx="0">
                  <c:v>205</c:v>
                </c:pt>
                <c:pt idx="1">
                  <c:v>138</c:v>
                </c:pt>
                <c:pt idx="2">
                  <c:v>115</c:v>
                </c:pt>
                <c:pt idx="3">
                  <c:v>126</c:v>
                </c:pt>
                <c:pt idx="4">
                  <c:v>101</c:v>
                </c:pt>
                <c:pt idx="5">
                  <c:v>91</c:v>
                </c:pt>
                <c:pt idx="6">
                  <c:v>115</c:v>
                </c:pt>
                <c:pt idx="7">
                  <c:v>158</c:v>
                </c:pt>
                <c:pt idx="8">
                  <c:v>143</c:v>
                </c:pt>
                <c:pt idx="9">
                  <c:v>153</c:v>
                </c:pt>
                <c:pt idx="10">
                  <c:v>144</c:v>
                </c:pt>
                <c:pt idx="11">
                  <c:v>93</c:v>
                </c:pt>
                <c:pt idx="12">
                  <c:v>107</c:v>
                </c:pt>
              </c:numCache>
            </c:numRef>
          </c:val>
          <c:extLst>
            <c:ext xmlns:c16="http://schemas.microsoft.com/office/drawing/2014/chart" uri="{C3380CC4-5D6E-409C-BE32-E72D297353CC}">
              <c16:uniqueId val="{00000001-79CC-469D-96D1-BBC14DEE0032}"/>
            </c:ext>
          </c:extLst>
        </c:ser>
        <c:dLbls>
          <c:showLegendKey val="0"/>
          <c:showVal val="0"/>
          <c:showCatName val="0"/>
          <c:showSerName val="0"/>
          <c:showPercent val="0"/>
          <c:showBubbleSize val="0"/>
        </c:dLbls>
        <c:gapWidth val="150"/>
        <c:overlap val="100"/>
        <c:axId val="998654000"/>
        <c:axId val="998657960"/>
      </c:barChart>
      <c:catAx>
        <c:axId val="99865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98657960"/>
        <c:crosses val="autoZero"/>
        <c:auto val="1"/>
        <c:lblAlgn val="ctr"/>
        <c:lblOffset val="100"/>
        <c:noMultiLvlLbl val="0"/>
      </c:catAx>
      <c:valAx>
        <c:axId val="998657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98654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sz="1400" b="1" i="0" u="none" strike="noStrike" baseline="0">
                <a:effectLst/>
              </a:rPr>
              <a:t>Materiaalien kiertotalousaste 2013–2021 sekä EU-keskiarvo</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lineChart>
        <c:grouping val="standard"/>
        <c:varyColors val="0"/>
        <c:ser>
          <c:idx val="0"/>
          <c:order val="0"/>
          <c:tx>
            <c:strRef>
              <c:f>Kiertotalousaste!$B$2</c:f>
              <c:strCache>
                <c:ptCount val="1"/>
                <c:pt idx="0">
                  <c:v>Kaikki materiaali yhteensä (%)</c:v>
                </c:pt>
              </c:strCache>
            </c:strRef>
          </c:tx>
          <c:spPr>
            <a:ln w="28575" cap="rnd">
              <a:solidFill>
                <a:schemeClr val="accent1"/>
              </a:solidFill>
              <a:round/>
            </a:ln>
            <a:effectLst/>
          </c:spPr>
          <c:marker>
            <c:symbol val="none"/>
          </c:marker>
          <c:cat>
            <c:numRef>
              <c:f>Kiertotalousaste!$A$3:$A$11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Kiertotalousaste!$B$3:$B$11</c:f>
              <c:numCache>
                <c:formatCode>0.0\ %</c:formatCode>
                <c:ptCount val="9"/>
                <c:pt idx="0">
                  <c:v>3.9225169473966995E-2</c:v>
                </c:pt>
                <c:pt idx="1">
                  <c:v>5.3543330564134718E-2</c:v>
                </c:pt>
                <c:pt idx="2">
                  <c:v>3.008078489932018E-2</c:v>
                </c:pt>
                <c:pt idx="3">
                  <c:v>3.6934368709482704E-2</c:v>
                </c:pt>
                <c:pt idx="4">
                  <c:v>3.1379949774685265E-2</c:v>
                </c:pt>
                <c:pt idx="5">
                  <c:v>5.2115429320918338E-2</c:v>
                </c:pt>
                <c:pt idx="6">
                  <c:v>3.5883687744684208E-2</c:v>
                </c:pt>
                <c:pt idx="7">
                  <c:v>4.5374156118439965E-2</c:v>
                </c:pt>
                <c:pt idx="8">
                  <c:v>4.3999999999999997E-2</c:v>
                </c:pt>
              </c:numCache>
            </c:numRef>
          </c:val>
          <c:smooth val="0"/>
          <c:extLst>
            <c:ext xmlns:c16="http://schemas.microsoft.com/office/drawing/2014/chart" uri="{C3380CC4-5D6E-409C-BE32-E72D297353CC}">
              <c16:uniqueId val="{00000000-4CEF-4AC7-9584-2FEF1F54DF1A}"/>
            </c:ext>
          </c:extLst>
        </c:ser>
        <c:ser>
          <c:idx val="1"/>
          <c:order val="1"/>
          <c:tx>
            <c:strRef>
              <c:f>Kiertotalousaste!$C$2</c:f>
              <c:strCache>
                <c:ptCount val="1"/>
                <c:pt idx="0">
                  <c:v>Biomassa (%)</c:v>
                </c:pt>
              </c:strCache>
            </c:strRef>
          </c:tx>
          <c:spPr>
            <a:ln w="28575" cap="rnd">
              <a:solidFill>
                <a:schemeClr val="accent2"/>
              </a:solidFill>
              <a:round/>
            </a:ln>
            <a:effectLst/>
          </c:spPr>
          <c:marker>
            <c:symbol val="none"/>
          </c:marker>
          <c:cat>
            <c:numRef>
              <c:f>Kiertotalousaste!$A$3:$A$11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Kiertotalousaste!$C$3:$C$11</c:f>
              <c:numCache>
                <c:formatCode>0.0\ %</c:formatCode>
                <c:ptCount val="9"/>
                <c:pt idx="0">
                  <c:v>4.2150821021526154E-2</c:v>
                </c:pt>
                <c:pt idx="1">
                  <c:v>6.6693329458292747E-2</c:v>
                </c:pt>
                <c:pt idx="2">
                  <c:v>5.9145510051437283E-2</c:v>
                </c:pt>
                <c:pt idx="3">
                  <c:v>5.3540649465161773E-2</c:v>
                </c:pt>
                <c:pt idx="4">
                  <c:v>5.3884273495899859E-2</c:v>
                </c:pt>
                <c:pt idx="5">
                  <c:v>5.4163068935214331E-2</c:v>
                </c:pt>
                <c:pt idx="6">
                  <c:v>5.5363163076375885E-2</c:v>
                </c:pt>
                <c:pt idx="7">
                  <c:v>5.1066726156602682E-2</c:v>
                </c:pt>
                <c:pt idx="8">
                  <c:v>4.4999999999999998E-2</c:v>
                </c:pt>
              </c:numCache>
            </c:numRef>
          </c:val>
          <c:smooth val="0"/>
          <c:extLst>
            <c:ext xmlns:c16="http://schemas.microsoft.com/office/drawing/2014/chart" uri="{C3380CC4-5D6E-409C-BE32-E72D297353CC}">
              <c16:uniqueId val="{00000001-4CEF-4AC7-9584-2FEF1F54DF1A}"/>
            </c:ext>
          </c:extLst>
        </c:ser>
        <c:ser>
          <c:idx val="2"/>
          <c:order val="2"/>
          <c:tx>
            <c:strRef>
              <c:f>Kiertotalousaste!$D$2</c:f>
              <c:strCache>
                <c:ptCount val="1"/>
                <c:pt idx="0">
                  <c:v>Metallimalmit (%)</c:v>
                </c:pt>
              </c:strCache>
            </c:strRef>
          </c:tx>
          <c:spPr>
            <a:ln w="28575" cap="rnd">
              <a:solidFill>
                <a:schemeClr val="accent3"/>
              </a:solidFill>
              <a:round/>
            </a:ln>
            <a:effectLst/>
          </c:spPr>
          <c:marker>
            <c:symbol val="none"/>
          </c:marker>
          <c:cat>
            <c:numRef>
              <c:f>Kiertotalousaste!$A$3:$A$11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Kiertotalousaste!$D$3:$D$11</c:f>
              <c:numCache>
                <c:formatCode>0.0\ %</c:formatCode>
                <c:ptCount val="9"/>
                <c:pt idx="0">
                  <c:v>2.6714282317261057E-2</c:v>
                </c:pt>
                <c:pt idx="1">
                  <c:v>6.2978103584758957E-2</c:v>
                </c:pt>
                <c:pt idx="2">
                  <c:v>4.0214833133214133E-2</c:v>
                </c:pt>
                <c:pt idx="3">
                  <c:v>1.9574434454312648E-2</c:v>
                </c:pt>
                <c:pt idx="4">
                  <c:v>1.9525578046753173E-2</c:v>
                </c:pt>
                <c:pt idx="5">
                  <c:v>2.3853916488556812E-2</c:v>
                </c:pt>
                <c:pt idx="6">
                  <c:v>6.6204491212529901E-2</c:v>
                </c:pt>
                <c:pt idx="7">
                  <c:v>5.9456474917747575E-2</c:v>
                </c:pt>
                <c:pt idx="8">
                  <c:v>6.0999999999999999E-2</c:v>
                </c:pt>
              </c:numCache>
            </c:numRef>
          </c:val>
          <c:smooth val="0"/>
          <c:extLst>
            <c:ext xmlns:c16="http://schemas.microsoft.com/office/drawing/2014/chart" uri="{C3380CC4-5D6E-409C-BE32-E72D297353CC}">
              <c16:uniqueId val="{00000002-4CEF-4AC7-9584-2FEF1F54DF1A}"/>
            </c:ext>
          </c:extLst>
        </c:ser>
        <c:ser>
          <c:idx val="3"/>
          <c:order val="3"/>
          <c:tx>
            <c:strRef>
              <c:f>Kiertotalousaste!$E$2</c:f>
              <c:strCache>
                <c:ptCount val="1"/>
                <c:pt idx="0">
                  <c:v>Epämetalliset mineraalit (%)</c:v>
                </c:pt>
              </c:strCache>
            </c:strRef>
          </c:tx>
          <c:spPr>
            <a:ln w="28575" cap="rnd">
              <a:solidFill>
                <a:schemeClr val="accent4"/>
              </a:solidFill>
              <a:round/>
            </a:ln>
            <a:effectLst/>
          </c:spPr>
          <c:marker>
            <c:symbol val="none"/>
          </c:marker>
          <c:cat>
            <c:numRef>
              <c:f>Kiertotalousaste!$A$3:$A$11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Kiertotalousaste!$E$3:$E$11</c:f>
              <c:numCache>
                <c:formatCode>0.0\ %</c:formatCode>
                <c:ptCount val="9"/>
                <c:pt idx="0">
                  <c:v>4.8754204566430509E-2</c:v>
                </c:pt>
                <c:pt idx="1">
                  <c:v>6.0358829849207686E-2</c:v>
                </c:pt>
                <c:pt idx="2">
                  <c:v>2.8083846521743613E-2</c:v>
                </c:pt>
                <c:pt idx="3">
                  <c:v>4.3440271108863227E-2</c:v>
                </c:pt>
                <c:pt idx="4">
                  <c:v>3.5430971075422764E-2</c:v>
                </c:pt>
                <c:pt idx="5">
                  <c:v>6.5721706921118492E-2</c:v>
                </c:pt>
                <c:pt idx="6">
                  <c:v>3.1783298395720298E-2</c:v>
                </c:pt>
                <c:pt idx="7">
                  <c:v>4.8087528982142622E-2</c:v>
                </c:pt>
                <c:pt idx="8">
                  <c:v>4.4999999999999998E-2</c:v>
                </c:pt>
              </c:numCache>
            </c:numRef>
          </c:val>
          <c:smooth val="0"/>
          <c:extLst>
            <c:ext xmlns:c16="http://schemas.microsoft.com/office/drawing/2014/chart" uri="{C3380CC4-5D6E-409C-BE32-E72D297353CC}">
              <c16:uniqueId val="{00000003-4CEF-4AC7-9584-2FEF1F54DF1A}"/>
            </c:ext>
          </c:extLst>
        </c:ser>
        <c:ser>
          <c:idx val="4"/>
          <c:order val="4"/>
          <c:tx>
            <c:strRef>
              <c:f>Kiertotalousaste!$F$2</c:f>
              <c:strCache>
                <c:ptCount val="1"/>
                <c:pt idx="0">
                  <c:v>Fossiiliset enrgiamateriaalit (%)</c:v>
                </c:pt>
              </c:strCache>
            </c:strRef>
          </c:tx>
          <c:spPr>
            <a:ln w="28575" cap="rnd">
              <a:solidFill>
                <a:schemeClr val="accent5"/>
              </a:solidFill>
              <a:round/>
            </a:ln>
            <a:effectLst/>
          </c:spPr>
          <c:marker>
            <c:symbol val="none"/>
          </c:marker>
          <c:cat>
            <c:numRef>
              <c:f>Kiertotalousaste!$A$3:$A$11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Kiertotalousaste!$F$3:$F$11</c:f>
              <c:numCache>
                <c:formatCode>0.0\ %</c:formatCode>
                <c:ptCount val="9"/>
                <c:pt idx="0">
                  <c:v>1.2307065946329075E-2</c:v>
                </c:pt>
                <c:pt idx="1">
                  <c:v>1.2185162548251685E-2</c:v>
                </c:pt>
                <c:pt idx="2">
                  <c:v>1.985167795858114E-2</c:v>
                </c:pt>
                <c:pt idx="3">
                  <c:v>2.0678464017460343E-2</c:v>
                </c:pt>
                <c:pt idx="4">
                  <c:v>1.2986722776900435E-2</c:v>
                </c:pt>
                <c:pt idx="5">
                  <c:v>1.5150062795951125E-2</c:v>
                </c:pt>
                <c:pt idx="6">
                  <c:v>1.7955213889101072E-2</c:v>
                </c:pt>
                <c:pt idx="7">
                  <c:v>1.7971747458248671E-2</c:v>
                </c:pt>
                <c:pt idx="8">
                  <c:v>3.1E-2</c:v>
                </c:pt>
              </c:numCache>
            </c:numRef>
          </c:val>
          <c:smooth val="0"/>
          <c:extLst>
            <c:ext xmlns:c16="http://schemas.microsoft.com/office/drawing/2014/chart" uri="{C3380CC4-5D6E-409C-BE32-E72D297353CC}">
              <c16:uniqueId val="{00000004-4CEF-4AC7-9584-2FEF1F54DF1A}"/>
            </c:ext>
          </c:extLst>
        </c:ser>
        <c:ser>
          <c:idx val="5"/>
          <c:order val="5"/>
          <c:tx>
            <c:strRef>
              <c:f>Kiertotalousaste!$G$2</c:f>
              <c:strCache>
                <c:ptCount val="1"/>
                <c:pt idx="0">
                  <c:v>EU-keskiarvo (2013-2017) (%)</c:v>
                </c:pt>
              </c:strCache>
            </c:strRef>
          </c:tx>
          <c:spPr>
            <a:ln w="28575" cap="rnd">
              <a:solidFill>
                <a:schemeClr val="accent6"/>
              </a:solidFill>
              <a:round/>
            </a:ln>
            <a:effectLst/>
          </c:spPr>
          <c:marker>
            <c:symbol val="none"/>
          </c:marker>
          <c:cat>
            <c:numRef>
              <c:f>Kiertotalousaste!$A$3:$A$11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Kiertotalousaste!$G$3:$G$11</c:f>
              <c:numCache>
                <c:formatCode>0.0\ %</c:formatCode>
                <c:ptCount val="9"/>
                <c:pt idx="0">
                  <c:v>0.113</c:v>
                </c:pt>
                <c:pt idx="1">
                  <c:v>0.112</c:v>
                </c:pt>
                <c:pt idx="2">
                  <c:v>0.113</c:v>
                </c:pt>
                <c:pt idx="3">
                  <c:v>0.115</c:v>
                </c:pt>
                <c:pt idx="4">
                  <c:v>0.115</c:v>
                </c:pt>
                <c:pt idx="5">
                  <c:v>0.11700000000000001</c:v>
                </c:pt>
                <c:pt idx="6">
                  <c:v>0.12</c:v>
                </c:pt>
                <c:pt idx="7">
                  <c:v>0.128</c:v>
                </c:pt>
                <c:pt idx="8">
                  <c:v>0.11700000000000001</c:v>
                </c:pt>
              </c:numCache>
            </c:numRef>
          </c:val>
          <c:smooth val="0"/>
          <c:extLst>
            <c:ext xmlns:c16="http://schemas.microsoft.com/office/drawing/2014/chart" uri="{C3380CC4-5D6E-409C-BE32-E72D297353CC}">
              <c16:uniqueId val="{00000005-4CEF-4AC7-9584-2FEF1F54DF1A}"/>
            </c:ext>
          </c:extLst>
        </c:ser>
        <c:dLbls>
          <c:showLegendKey val="0"/>
          <c:showVal val="0"/>
          <c:showCatName val="0"/>
          <c:showSerName val="0"/>
          <c:showPercent val="0"/>
          <c:showBubbleSize val="0"/>
        </c:dLbls>
        <c:smooth val="0"/>
        <c:axId val="962150816"/>
        <c:axId val="962155136"/>
      </c:lineChart>
      <c:catAx>
        <c:axId val="96215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62155136"/>
        <c:crosses val="autoZero"/>
        <c:auto val="1"/>
        <c:lblAlgn val="ctr"/>
        <c:lblOffset val="100"/>
        <c:noMultiLvlLbl val="0"/>
      </c:catAx>
      <c:valAx>
        <c:axId val="962155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62150816"/>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sz="1400" b="1" i="0" u="none" strike="noStrike" baseline="0">
                <a:effectLst/>
              </a:rPr>
              <a:t>Uudelleenpinnoitettujen renkaiden arvo ja määrät vuosina 2013–2021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1"/>
          <c:order val="1"/>
          <c:tx>
            <c:strRef>
              <c:f>Uudelleenkäyttö!$C$2</c:f>
              <c:strCache>
                <c:ptCount val="1"/>
                <c:pt idx="0">
                  <c:v> määrä (kpl)</c:v>
                </c:pt>
              </c:strCache>
            </c:strRef>
          </c:tx>
          <c:spPr>
            <a:solidFill>
              <a:schemeClr val="accent2"/>
            </a:solidFill>
            <a:ln>
              <a:noFill/>
            </a:ln>
            <a:effectLst/>
          </c:spPr>
          <c:invertIfNegative val="0"/>
          <c:cat>
            <c:numRef>
              <c:f>Uudelleenkäyttö!$A$3:$A$12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Uudelleenkäyttö!$C$3:$C$12</c:f>
              <c:numCache>
                <c:formatCode>General</c:formatCode>
                <c:ptCount val="10"/>
                <c:pt idx="0">
                  <c:v>57597</c:v>
                </c:pt>
                <c:pt idx="1">
                  <c:v>93216</c:v>
                </c:pt>
                <c:pt idx="2">
                  <c:v>70596</c:v>
                </c:pt>
                <c:pt idx="3">
                  <c:v>82804</c:v>
                </c:pt>
                <c:pt idx="4">
                  <c:v>53359</c:v>
                </c:pt>
                <c:pt idx="5">
                  <c:v>74087</c:v>
                </c:pt>
                <c:pt idx="6">
                  <c:v>71156</c:v>
                </c:pt>
                <c:pt idx="7">
                  <c:v>68541</c:v>
                </c:pt>
                <c:pt idx="8">
                  <c:v>71034</c:v>
                </c:pt>
                <c:pt idx="9">
                  <c:v>72617</c:v>
                </c:pt>
              </c:numCache>
            </c:numRef>
          </c:val>
          <c:extLst>
            <c:ext xmlns:c16="http://schemas.microsoft.com/office/drawing/2014/chart" uri="{C3380CC4-5D6E-409C-BE32-E72D297353CC}">
              <c16:uniqueId val="{00000001-C973-41DB-8D87-F0D65F599870}"/>
            </c:ext>
          </c:extLst>
        </c:ser>
        <c:dLbls>
          <c:showLegendKey val="0"/>
          <c:showVal val="0"/>
          <c:showCatName val="0"/>
          <c:showSerName val="0"/>
          <c:showPercent val="0"/>
          <c:showBubbleSize val="0"/>
        </c:dLbls>
        <c:gapWidth val="219"/>
        <c:axId val="998659040"/>
        <c:axId val="998659760"/>
      </c:barChart>
      <c:lineChart>
        <c:grouping val="standard"/>
        <c:varyColors val="0"/>
        <c:ser>
          <c:idx val="0"/>
          <c:order val="0"/>
          <c:tx>
            <c:strRef>
              <c:f>Uudelleenkäyttö!$B$2</c:f>
              <c:strCache>
                <c:ptCount val="1"/>
                <c:pt idx="0">
                  <c:v>Arvo (1000 €)</c:v>
                </c:pt>
              </c:strCache>
            </c:strRef>
          </c:tx>
          <c:spPr>
            <a:ln w="28575" cap="rnd">
              <a:solidFill>
                <a:schemeClr val="accent1"/>
              </a:solidFill>
              <a:round/>
            </a:ln>
            <a:effectLst/>
          </c:spPr>
          <c:marker>
            <c:symbol val="none"/>
          </c:marker>
          <c:cat>
            <c:numRef>
              <c:f>Uudelleenkäyttö!$A$3:$A$12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Uudelleenkäyttö!$B$3:$B$12</c:f>
              <c:numCache>
                <c:formatCode>General</c:formatCode>
                <c:ptCount val="10"/>
                <c:pt idx="0">
                  <c:v>12729</c:v>
                </c:pt>
                <c:pt idx="1">
                  <c:v>20435</c:v>
                </c:pt>
                <c:pt idx="2">
                  <c:v>16223</c:v>
                </c:pt>
                <c:pt idx="3">
                  <c:v>19539</c:v>
                </c:pt>
                <c:pt idx="4">
                  <c:v>11454</c:v>
                </c:pt>
                <c:pt idx="5">
                  <c:v>16708</c:v>
                </c:pt>
                <c:pt idx="6">
                  <c:v>16040</c:v>
                </c:pt>
                <c:pt idx="7">
                  <c:v>15462</c:v>
                </c:pt>
                <c:pt idx="8">
                  <c:v>16015</c:v>
                </c:pt>
                <c:pt idx="9">
                  <c:v>17098</c:v>
                </c:pt>
              </c:numCache>
            </c:numRef>
          </c:val>
          <c:smooth val="0"/>
          <c:extLst>
            <c:ext xmlns:c16="http://schemas.microsoft.com/office/drawing/2014/chart" uri="{C3380CC4-5D6E-409C-BE32-E72D297353CC}">
              <c16:uniqueId val="{00000000-C973-41DB-8D87-F0D65F599870}"/>
            </c:ext>
          </c:extLst>
        </c:ser>
        <c:dLbls>
          <c:showLegendKey val="0"/>
          <c:showVal val="0"/>
          <c:showCatName val="0"/>
          <c:showSerName val="0"/>
          <c:showPercent val="0"/>
          <c:showBubbleSize val="0"/>
        </c:dLbls>
        <c:marker val="1"/>
        <c:smooth val="0"/>
        <c:axId val="962157296"/>
        <c:axId val="962152616"/>
      </c:lineChart>
      <c:catAx>
        <c:axId val="99865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98659760"/>
        <c:crosses val="autoZero"/>
        <c:auto val="1"/>
        <c:lblAlgn val="ctr"/>
        <c:lblOffset val="100"/>
        <c:noMultiLvlLbl val="0"/>
      </c:catAx>
      <c:valAx>
        <c:axId val="998659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98659040"/>
        <c:crosses val="autoZero"/>
        <c:crossBetween val="between"/>
      </c:valAx>
      <c:valAx>
        <c:axId val="96215261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62157296"/>
        <c:crosses val="max"/>
        <c:crossBetween val="between"/>
      </c:valAx>
      <c:catAx>
        <c:axId val="962157296"/>
        <c:scaling>
          <c:orientation val="minMax"/>
        </c:scaling>
        <c:delete val="1"/>
        <c:axPos val="b"/>
        <c:numFmt formatCode="General" sourceLinked="1"/>
        <c:majorTickMark val="out"/>
        <c:minorTickMark val="none"/>
        <c:tickLblPos val="nextTo"/>
        <c:crossAx val="9621526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5505196947431"/>
          <c:y val="9.8212014083598073E-2"/>
          <c:w val="0.75806635391566002"/>
          <c:h val="0.67615038758578172"/>
        </c:manualLayout>
      </c:layout>
      <c:lineChart>
        <c:grouping val="standard"/>
        <c:varyColors val="0"/>
        <c:ser>
          <c:idx val="0"/>
          <c:order val="0"/>
          <c:tx>
            <c:strRef>
              <c:f>'[2]8. Uudelleenkäyttö ja kierrätys'!$B$36</c:f>
              <c:strCache>
                <c:ptCount val="1"/>
                <c:pt idx="0">
                  <c:v>Uudelleenkäyttö (kokonaisina tai osina)</c:v>
                </c:pt>
              </c:strCache>
            </c:strRef>
          </c:tx>
          <c:spPr>
            <a:ln w="28575" cap="rnd">
              <a:solidFill>
                <a:schemeClr val="accent1"/>
              </a:solidFill>
              <a:round/>
            </a:ln>
            <a:effectLst/>
          </c:spPr>
          <c:marker>
            <c:symbol val="none"/>
          </c:marker>
          <c:cat>
            <c:numRef>
              <c:f>'[2]8. Uudelleenkäyttö ja kierrätys'!$A$37:$A$46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'[2]8. Uudelleenkäyttö ja kierrätys'!$B$37:$B$46</c:f>
              <c:numCache>
                <c:formatCode>General</c:formatCode>
                <c:ptCount val="10"/>
                <c:pt idx="0">
                  <c:v>288</c:v>
                </c:pt>
                <c:pt idx="1">
                  <c:v>535</c:v>
                </c:pt>
                <c:pt idx="2">
                  <c:v>564</c:v>
                </c:pt>
                <c:pt idx="3">
                  <c:v>1089</c:v>
                </c:pt>
                <c:pt idx="4">
                  <c:v>833</c:v>
                </c:pt>
                <c:pt idx="5">
                  <c:v>913</c:v>
                </c:pt>
                <c:pt idx="6">
                  <c:v>2116</c:v>
                </c:pt>
                <c:pt idx="7">
                  <c:v>2749</c:v>
                </c:pt>
                <c:pt idx="8">
                  <c:v>2102</c:v>
                </c:pt>
                <c:pt idx="9">
                  <c:v>3322</c:v>
                </c:pt>
              </c:numCache>
            </c:numRef>
          </c:val>
          <c:smooth val="0"/>
          <c:extLst>
            <c:ext xmlns:c16="http://schemas.microsoft.com/office/drawing/2014/chart" uri="{C3380CC4-5D6E-409C-BE32-E72D297353CC}">
              <c16:uniqueId val="{00000000-6FBF-41BA-8248-0991C6F216B5}"/>
            </c:ext>
          </c:extLst>
        </c:ser>
        <c:ser>
          <c:idx val="1"/>
          <c:order val="1"/>
          <c:tx>
            <c:strRef>
              <c:f>'[2]8. Uudelleenkäyttö ja kierrätys'!$C$36</c:f>
              <c:strCache>
                <c:ptCount val="1"/>
                <c:pt idx="0">
                  <c:v>Materiaalina hyödynnetty</c:v>
                </c:pt>
              </c:strCache>
            </c:strRef>
          </c:tx>
          <c:spPr>
            <a:ln w="28575" cap="rnd">
              <a:solidFill>
                <a:schemeClr val="accent2"/>
              </a:solidFill>
              <a:round/>
            </a:ln>
            <a:effectLst/>
          </c:spPr>
          <c:marker>
            <c:symbol val="none"/>
          </c:marker>
          <c:val>
            <c:numRef>
              <c:f>'[2]8. Uudelleenkäyttö ja kierrätys'!$C$37:$C$46</c:f>
              <c:numCache>
                <c:formatCode>General</c:formatCode>
                <c:ptCount val="10"/>
                <c:pt idx="0">
                  <c:v>44899</c:v>
                </c:pt>
                <c:pt idx="1">
                  <c:v>46409</c:v>
                </c:pt>
                <c:pt idx="2">
                  <c:v>47286</c:v>
                </c:pt>
                <c:pt idx="3">
                  <c:v>50805</c:v>
                </c:pt>
                <c:pt idx="4">
                  <c:v>77640</c:v>
                </c:pt>
                <c:pt idx="5">
                  <c:v>52794</c:v>
                </c:pt>
                <c:pt idx="6">
                  <c:v>51437</c:v>
                </c:pt>
                <c:pt idx="7">
                  <c:v>56108</c:v>
                </c:pt>
                <c:pt idx="8">
                  <c:v>57720</c:v>
                </c:pt>
                <c:pt idx="9">
                  <c:v>61016</c:v>
                </c:pt>
              </c:numCache>
            </c:numRef>
          </c:val>
          <c:smooth val="0"/>
          <c:extLst>
            <c:ext xmlns:c16="http://schemas.microsoft.com/office/drawing/2014/chart" uri="{C3380CC4-5D6E-409C-BE32-E72D297353CC}">
              <c16:uniqueId val="{00000001-6FBF-41BA-8248-0991C6F216B5}"/>
            </c:ext>
          </c:extLst>
        </c:ser>
        <c:dLbls>
          <c:showLegendKey val="0"/>
          <c:showVal val="0"/>
          <c:showCatName val="0"/>
          <c:showSerName val="0"/>
          <c:showPercent val="0"/>
          <c:showBubbleSize val="0"/>
        </c:dLbls>
        <c:smooth val="0"/>
        <c:axId val="916562496"/>
        <c:axId val="916561184"/>
      </c:lineChart>
      <c:catAx>
        <c:axId val="916562496"/>
        <c:scaling>
          <c:orientation val="minMax"/>
        </c:scaling>
        <c:delete val="0"/>
        <c:axPos val="b"/>
        <c:majorGridlines>
          <c:spPr>
            <a:ln w="6350" cap="flat" cmpd="sng" algn="ctr">
              <a:solidFill>
                <a:schemeClr val="tx1">
                  <a:lumMod val="65000"/>
                  <a:lumOff val="35000"/>
                </a:schemeClr>
              </a:solidFill>
              <a:round/>
            </a:ln>
            <a:effectLst/>
          </c:spPr>
        </c:majorGridlines>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crossAx val="916561184"/>
        <c:crosses val="autoZero"/>
        <c:auto val="1"/>
        <c:lblAlgn val="ctr"/>
        <c:lblOffset val="100"/>
        <c:noMultiLvlLbl val="0"/>
      </c:catAx>
      <c:valAx>
        <c:axId val="916561184"/>
        <c:scaling>
          <c:orientation val="minMax"/>
        </c:scaling>
        <c:delete val="0"/>
        <c:axPos val="l"/>
        <c:majorGridlines>
          <c:spPr>
            <a:ln w="6350" cap="flat" cmpd="sng" algn="ctr">
              <a:solidFill>
                <a:schemeClr val="tx1">
                  <a:lumMod val="65000"/>
                  <a:lumOff val="3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i-FI"/>
                  <a:t>Määrä (t)</a:t>
                </a:r>
              </a:p>
            </c:rich>
          </c:tx>
          <c:layout>
            <c:manualLayout>
              <c:xMode val="edge"/>
              <c:yMode val="edge"/>
              <c:x val="9.6687242798353903E-2"/>
              <c:y val="3.0495747101116528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crossAx val="916562496"/>
        <c:crosses val="autoZero"/>
        <c:crossBetween val="midCat"/>
      </c:valAx>
      <c:spPr>
        <a:noFill/>
        <a:ln>
          <a:noFill/>
        </a:ln>
        <a:effectLst/>
      </c:spPr>
    </c:plotArea>
    <c:legend>
      <c:legendPos val="b"/>
      <c:layout>
        <c:manualLayout>
          <c:xMode val="edge"/>
          <c:yMode val="edge"/>
          <c:x val="5.2490747788166855E-2"/>
          <c:y val="0.88725692527231392"/>
          <c:w val="0.89999982349656826"/>
          <c:h val="6.90294220992018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i-FI" sz="1400" b="1" i="0" u="none" strike="noStrike" baseline="0">
                <a:solidFill>
                  <a:sysClr val="windowText" lastClr="000000"/>
                </a:solidFill>
                <a:effectLst/>
                <a:latin typeface="Arial" panose="020B0604020202020204" pitchFamily="34" charset="0"/>
                <a:cs typeface="Arial" panose="020B0604020202020204" pitchFamily="34" charset="0"/>
              </a:rPr>
              <a:t>Kotimainen materiaalien kulutus materiaaleittain ja materiaali-intensiteetti vuosina 2010–2022</a:t>
            </a:r>
            <a:endParaRPr lang="fi-FI">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i-FI"/>
        </a:p>
      </c:txPr>
    </c:title>
    <c:autoTitleDeleted val="0"/>
    <c:plotArea>
      <c:layout>
        <c:manualLayout>
          <c:layoutTarget val="inner"/>
          <c:xMode val="edge"/>
          <c:yMode val="edge"/>
          <c:x val="0.1598772874508198"/>
          <c:y val="0.19565201334757779"/>
          <c:w val="0.69507392825896763"/>
          <c:h val="0.4740170669621071"/>
        </c:manualLayout>
      </c:layout>
      <c:barChart>
        <c:barDir val="col"/>
        <c:grouping val="stacked"/>
        <c:varyColors val="0"/>
        <c:ser>
          <c:idx val="0"/>
          <c:order val="0"/>
          <c:tx>
            <c:strRef>
              <c:f>'Materiaalien otto'!$D$2</c:f>
              <c:strCache>
                <c:ptCount val="1"/>
                <c:pt idx="0">
                  <c:v>Ei-metalliset mineraalit</c:v>
                </c:pt>
              </c:strCache>
            </c:strRef>
          </c:tx>
          <c:spPr>
            <a:solidFill>
              <a:schemeClr val="accent1"/>
            </a:solidFill>
            <a:ln w="12700">
              <a:solidFill>
                <a:schemeClr val="bg1"/>
              </a:solidFill>
            </a:ln>
            <a:effectLst/>
          </c:spPr>
          <c:invertIfNegative val="0"/>
          <c:cat>
            <c:numRef>
              <c:f>'Materiaalien otto'!$B$3:$B$15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'Materiaalien otto'!$D$3:$D$15</c:f>
              <c:numCache>
                <c:formatCode>General</c:formatCode>
                <c:ptCount val="13"/>
                <c:pt idx="0">
                  <c:v>156.74029999999999</c:v>
                </c:pt>
                <c:pt idx="1">
                  <c:v>154.58099999999999</c:v>
                </c:pt>
                <c:pt idx="2">
                  <c:v>159.48699999999999</c:v>
                </c:pt>
                <c:pt idx="3">
                  <c:v>162.80099999999999</c:v>
                </c:pt>
                <c:pt idx="4">
                  <c:v>157.48650000000001</c:v>
                </c:pt>
                <c:pt idx="5">
                  <c:v>150.9752</c:v>
                </c:pt>
                <c:pt idx="6">
                  <c:v>155.89750000000001</c:v>
                </c:pt>
                <c:pt idx="7">
                  <c:v>148.28379999999999</c:v>
                </c:pt>
                <c:pt idx="8">
                  <c:v>164.38810000000001</c:v>
                </c:pt>
                <c:pt idx="9">
                  <c:v>161.68629999999999</c:v>
                </c:pt>
                <c:pt idx="10">
                  <c:v>160.684</c:v>
                </c:pt>
                <c:pt idx="11">
                  <c:v>159.37220000000002</c:v>
                </c:pt>
                <c:pt idx="12">
                  <c:v>168.13608600000001</c:v>
                </c:pt>
              </c:numCache>
            </c:numRef>
          </c:val>
          <c:extLst>
            <c:ext xmlns:c16="http://schemas.microsoft.com/office/drawing/2014/chart" uri="{C3380CC4-5D6E-409C-BE32-E72D297353CC}">
              <c16:uniqueId val="{00000000-57D9-47F0-BE36-159071E17E5A}"/>
            </c:ext>
          </c:extLst>
        </c:ser>
        <c:ser>
          <c:idx val="1"/>
          <c:order val="1"/>
          <c:tx>
            <c:strRef>
              <c:f>'Materiaalien otto'!$E$2</c:f>
              <c:strCache>
                <c:ptCount val="1"/>
                <c:pt idx="0">
                  <c:v>Biomassa</c:v>
                </c:pt>
              </c:strCache>
            </c:strRef>
          </c:tx>
          <c:spPr>
            <a:solidFill>
              <a:schemeClr val="accent2"/>
            </a:solidFill>
            <a:ln w="12700">
              <a:solidFill>
                <a:schemeClr val="bg1"/>
              </a:solidFill>
            </a:ln>
            <a:effectLst/>
          </c:spPr>
          <c:invertIfNegative val="0"/>
          <c:cat>
            <c:numRef>
              <c:f>'Materiaalien otto'!$B$3:$B$15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'Materiaalien otto'!$E$3:$E$15</c:f>
              <c:numCache>
                <c:formatCode>General</c:formatCode>
                <c:ptCount val="13"/>
                <c:pt idx="0">
                  <c:v>33.143699999999995</c:v>
                </c:pt>
                <c:pt idx="1">
                  <c:v>32.46</c:v>
                </c:pt>
                <c:pt idx="2">
                  <c:v>32.917699999999996</c:v>
                </c:pt>
                <c:pt idx="3">
                  <c:v>36.3795</c:v>
                </c:pt>
                <c:pt idx="4">
                  <c:v>35.171500000000002</c:v>
                </c:pt>
                <c:pt idx="5">
                  <c:v>35.127099999999999</c:v>
                </c:pt>
                <c:pt idx="6">
                  <c:v>36.370199999999997</c:v>
                </c:pt>
                <c:pt idx="7">
                  <c:v>34.941099999999999</c:v>
                </c:pt>
                <c:pt idx="8">
                  <c:v>39.0486</c:v>
                </c:pt>
                <c:pt idx="9">
                  <c:v>38.667900000000003</c:v>
                </c:pt>
                <c:pt idx="10">
                  <c:v>38.166699999999999</c:v>
                </c:pt>
                <c:pt idx="11">
                  <c:v>38.606300000000005</c:v>
                </c:pt>
                <c:pt idx="12">
                  <c:v>35.441049999999997</c:v>
                </c:pt>
              </c:numCache>
            </c:numRef>
          </c:val>
          <c:extLst>
            <c:ext xmlns:c16="http://schemas.microsoft.com/office/drawing/2014/chart" uri="{C3380CC4-5D6E-409C-BE32-E72D297353CC}">
              <c16:uniqueId val="{00000001-57D9-47F0-BE36-159071E17E5A}"/>
            </c:ext>
          </c:extLst>
        </c:ser>
        <c:ser>
          <c:idx val="2"/>
          <c:order val="2"/>
          <c:tx>
            <c:strRef>
              <c:f>'Materiaalien otto'!$F$2</c:f>
              <c:strCache>
                <c:ptCount val="1"/>
                <c:pt idx="0">
                  <c:v>Metallimalmit</c:v>
                </c:pt>
              </c:strCache>
            </c:strRef>
          </c:tx>
          <c:spPr>
            <a:solidFill>
              <a:schemeClr val="accent3"/>
            </a:solidFill>
            <a:ln w="12700">
              <a:solidFill>
                <a:schemeClr val="bg1"/>
              </a:solidFill>
            </a:ln>
            <a:effectLst/>
          </c:spPr>
          <c:invertIfNegative val="0"/>
          <c:cat>
            <c:numRef>
              <c:f>'Materiaalien otto'!$B$3:$B$15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'Materiaalien otto'!$F$3:$F$15</c:f>
              <c:numCache>
                <c:formatCode>General</c:formatCode>
                <c:ptCount val="13"/>
                <c:pt idx="0">
                  <c:v>20.558700000000002</c:v>
                </c:pt>
                <c:pt idx="1">
                  <c:v>17.910799999999998</c:v>
                </c:pt>
                <c:pt idx="2">
                  <c:v>18.4983</c:v>
                </c:pt>
                <c:pt idx="3">
                  <c:v>39.414199999999994</c:v>
                </c:pt>
                <c:pt idx="4">
                  <c:v>12.3786</c:v>
                </c:pt>
                <c:pt idx="5">
                  <c:v>17.915800000000001</c:v>
                </c:pt>
                <c:pt idx="6">
                  <c:v>30.218599999999999</c:v>
                </c:pt>
                <c:pt idx="7">
                  <c:v>31.776299999999999</c:v>
                </c:pt>
                <c:pt idx="8">
                  <c:v>33.380900000000004</c:v>
                </c:pt>
                <c:pt idx="9">
                  <c:v>28.086099999999998</c:v>
                </c:pt>
                <c:pt idx="10">
                  <c:v>33.744999999999997</c:v>
                </c:pt>
                <c:pt idx="11">
                  <c:v>33.284500000000001</c:v>
                </c:pt>
                <c:pt idx="12">
                  <c:v>37.462055999999997</c:v>
                </c:pt>
              </c:numCache>
            </c:numRef>
          </c:val>
          <c:extLst>
            <c:ext xmlns:c16="http://schemas.microsoft.com/office/drawing/2014/chart" uri="{C3380CC4-5D6E-409C-BE32-E72D297353CC}">
              <c16:uniqueId val="{00000002-57D9-47F0-BE36-159071E17E5A}"/>
            </c:ext>
          </c:extLst>
        </c:ser>
        <c:ser>
          <c:idx val="3"/>
          <c:order val="3"/>
          <c:tx>
            <c:strRef>
              <c:f>'Materiaalien otto'!$G$2</c:f>
              <c:strCache>
                <c:ptCount val="1"/>
                <c:pt idx="0">
                  <c:v>Fossiiliset energiamateriaalit</c:v>
                </c:pt>
              </c:strCache>
            </c:strRef>
          </c:tx>
          <c:spPr>
            <a:solidFill>
              <a:schemeClr val="accent4"/>
            </a:solidFill>
            <a:ln w="12700">
              <a:solidFill>
                <a:schemeClr val="bg1"/>
              </a:solidFill>
            </a:ln>
            <a:effectLst/>
          </c:spPr>
          <c:invertIfNegative val="0"/>
          <c:cat>
            <c:numRef>
              <c:f>'Materiaalien otto'!$B$3:$B$15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'Materiaalien otto'!$G$3:$G$15</c:f>
              <c:numCache>
                <c:formatCode>General</c:formatCode>
                <c:ptCount val="13"/>
                <c:pt idx="0">
                  <c:v>26.6067</c:v>
                </c:pt>
                <c:pt idx="1">
                  <c:v>26.971599999999999</c:v>
                </c:pt>
                <c:pt idx="2">
                  <c:v>19.735400000000002</c:v>
                </c:pt>
                <c:pt idx="3">
                  <c:v>23.8202</c:v>
                </c:pt>
                <c:pt idx="4">
                  <c:v>23.511200000000002</c:v>
                </c:pt>
                <c:pt idx="5">
                  <c:v>18.8231</c:v>
                </c:pt>
                <c:pt idx="6">
                  <c:v>18.120099999999997</c:v>
                </c:pt>
                <c:pt idx="7">
                  <c:v>17.6419</c:v>
                </c:pt>
                <c:pt idx="8">
                  <c:v>21.773199999999999</c:v>
                </c:pt>
                <c:pt idx="9">
                  <c:v>17.488499999999998</c:v>
                </c:pt>
                <c:pt idx="10">
                  <c:v>14.8917</c:v>
                </c:pt>
                <c:pt idx="11">
                  <c:v>12.402700000000001</c:v>
                </c:pt>
                <c:pt idx="12">
                  <c:v>14.590854</c:v>
                </c:pt>
              </c:numCache>
            </c:numRef>
          </c:val>
          <c:extLst>
            <c:ext xmlns:c16="http://schemas.microsoft.com/office/drawing/2014/chart" uri="{C3380CC4-5D6E-409C-BE32-E72D297353CC}">
              <c16:uniqueId val="{00000003-57D9-47F0-BE36-159071E17E5A}"/>
            </c:ext>
          </c:extLst>
        </c:ser>
        <c:ser>
          <c:idx val="4"/>
          <c:order val="4"/>
          <c:tx>
            <c:strRef>
              <c:f>'Materiaalien otto'!$H$2</c:f>
              <c:strCache>
                <c:ptCount val="1"/>
                <c:pt idx="0">
                  <c:v>Muut</c:v>
                </c:pt>
              </c:strCache>
            </c:strRef>
          </c:tx>
          <c:spPr>
            <a:solidFill>
              <a:schemeClr val="accent5"/>
            </a:solidFill>
            <a:ln w="12700">
              <a:solidFill>
                <a:schemeClr val="bg1"/>
              </a:solidFill>
            </a:ln>
            <a:effectLst/>
          </c:spPr>
          <c:invertIfNegative val="0"/>
          <c:cat>
            <c:numRef>
              <c:f>'Materiaalien otto'!$B$3:$B$15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'Materiaalien otto'!$H$3:$H$15</c:f>
              <c:numCache>
                <c:formatCode>General</c:formatCode>
                <c:ptCount val="13"/>
                <c:pt idx="0">
                  <c:v>1.4653</c:v>
                </c:pt>
                <c:pt idx="1">
                  <c:v>2.0422000000000002</c:v>
                </c:pt>
                <c:pt idx="2">
                  <c:v>1.4532</c:v>
                </c:pt>
                <c:pt idx="3">
                  <c:v>1.1965999999999999</c:v>
                </c:pt>
                <c:pt idx="4">
                  <c:v>1.1162999999999998</c:v>
                </c:pt>
                <c:pt idx="5">
                  <c:v>1.0767999999999998</c:v>
                </c:pt>
                <c:pt idx="6">
                  <c:v>1.0603</c:v>
                </c:pt>
                <c:pt idx="7">
                  <c:v>1.0075000000000001</c:v>
                </c:pt>
                <c:pt idx="8">
                  <c:v>0.89090000000000003</c:v>
                </c:pt>
                <c:pt idx="9">
                  <c:v>0.99579999999999991</c:v>
                </c:pt>
                <c:pt idx="10">
                  <c:v>1.0355999999999999</c:v>
                </c:pt>
                <c:pt idx="11">
                  <c:v>1.2411000000000001</c:v>
                </c:pt>
                <c:pt idx="12">
                  <c:v>1.344271</c:v>
                </c:pt>
              </c:numCache>
            </c:numRef>
          </c:val>
          <c:extLst>
            <c:ext xmlns:c16="http://schemas.microsoft.com/office/drawing/2014/chart" uri="{C3380CC4-5D6E-409C-BE32-E72D297353CC}">
              <c16:uniqueId val="{00000004-57D9-47F0-BE36-159071E17E5A}"/>
            </c:ext>
          </c:extLst>
        </c:ser>
        <c:dLbls>
          <c:showLegendKey val="0"/>
          <c:showVal val="0"/>
          <c:showCatName val="0"/>
          <c:showSerName val="0"/>
          <c:showPercent val="0"/>
          <c:showBubbleSize val="0"/>
        </c:dLbls>
        <c:gapWidth val="61"/>
        <c:overlap val="100"/>
        <c:axId val="855382216"/>
        <c:axId val="855380776"/>
      </c:barChart>
      <c:lineChart>
        <c:grouping val="standard"/>
        <c:varyColors val="0"/>
        <c:ser>
          <c:idx val="5"/>
          <c:order val="5"/>
          <c:tx>
            <c:strRef>
              <c:f>'Materiaalien otto'!$C$2</c:f>
              <c:strCache>
                <c:ptCount val="1"/>
                <c:pt idx="0">
                  <c:v>Materiaali-intensiteetti (kg/€)</c:v>
                </c:pt>
              </c:strCache>
            </c:strRef>
          </c:tx>
          <c:spPr>
            <a:ln w="28575" cap="rnd">
              <a:solidFill>
                <a:schemeClr val="accent6"/>
              </a:solidFill>
              <a:round/>
            </a:ln>
            <a:effectLst/>
          </c:spPr>
          <c:marker>
            <c:symbol val="none"/>
          </c:marker>
          <c:val>
            <c:numRef>
              <c:f>'Materiaalien otto'!$C$3:$C$15</c:f>
              <c:numCache>
                <c:formatCode>General</c:formatCode>
                <c:ptCount val="13"/>
                <c:pt idx="0">
                  <c:v>1.1326237261736298</c:v>
                </c:pt>
                <c:pt idx="1">
                  <c:v>1.0834248668673305</c:v>
                </c:pt>
                <c:pt idx="2">
                  <c:v>1.0899747807995943</c:v>
                </c:pt>
                <c:pt idx="3">
                  <c:v>1.249272553219722</c:v>
                </c:pt>
                <c:pt idx="4">
                  <c:v>1.0923797338305383</c:v>
                </c:pt>
                <c:pt idx="5">
                  <c:v>1.0592899212337679</c:v>
                </c:pt>
                <c:pt idx="6">
                  <c:v>1.111990631671943</c:v>
                </c:pt>
                <c:pt idx="7">
                  <c:v>1.041845843774803</c:v>
                </c:pt>
                <c:pt idx="8">
                  <c:v>1.1439882374725554</c:v>
                </c:pt>
                <c:pt idx="9">
                  <c:v>1.0754602589732534</c:v>
                </c:pt>
                <c:pt idx="10">
                  <c:v>1.1085275121324578</c:v>
                </c:pt>
                <c:pt idx="11">
                  <c:v>1.0588229190535279</c:v>
                </c:pt>
                <c:pt idx="12">
                  <c:v>1.093479813281363</c:v>
                </c:pt>
              </c:numCache>
            </c:numRef>
          </c:val>
          <c:smooth val="0"/>
          <c:extLst>
            <c:ext xmlns:c16="http://schemas.microsoft.com/office/drawing/2014/chart" uri="{C3380CC4-5D6E-409C-BE32-E72D297353CC}">
              <c16:uniqueId val="{00000006-57D9-47F0-BE36-159071E17E5A}"/>
            </c:ext>
          </c:extLst>
        </c:ser>
        <c:dLbls>
          <c:showLegendKey val="0"/>
          <c:showVal val="0"/>
          <c:showCatName val="0"/>
          <c:showSerName val="0"/>
          <c:showPercent val="0"/>
          <c:showBubbleSize val="0"/>
        </c:dLbls>
        <c:marker val="1"/>
        <c:smooth val="0"/>
        <c:axId val="998656160"/>
        <c:axId val="998655800"/>
      </c:lineChart>
      <c:catAx>
        <c:axId val="855382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crossAx val="855380776"/>
        <c:crosses val="autoZero"/>
        <c:auto val="1"/>
        <c:lblAlgn val="ctr"/>
        <c:lblOffset val="100"/>
        <c:noMultiLvlLbl val="0"/>
      </c:catAx>
      <c:valAx>
        <c:axId val="855380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i-FI">
                    <a:solidFill>
                      <a:sysClr val="windowText" lastClr="000000"/>
                    </a:solidFill>
                    <a:latin typeface="Arial" panose="020B0604020202020204" pitchFamily="34" charset="0"/>
                    <a:cs typeface="Arial" panose="020B0604020202020204" pitchFamily="34" charset="0"/>
                  </a:rPr>
                  <a:t>DMC</a:t>
                </a:r>
                <a:br>
                  <a:rPr lang="fi-FI">
                    <a:solidFill>
                      <a:sysClr val="windowText" lastClr="000000"/>
                    </a:solidFill>
                    <a:latin typeface="Arial" panose="020B0604020202020204" pitchFamily="34" charset="0"/>
                    <a:cs typeface="Arial" panose="020B0604020202020204" pitchFamily="34" charset="0"/>
                  </a:rPr>
                </a:br>
                <a:r>
                  <a:rPr lang="fi-FI">
                    <a:solidFill>
                      <a:sysClr val="windowText" lastClr="000000"/>
                    </a:solidFill>
                    <a:latin typeface="Arial" panose="020B0604020202020204" pitchFamily="34" charset="0"/>
                    <a:cs typeface="Arial" panose="020B0604020202020204" pitchFamily="34" charset="0"/>
                  </a:rPr>
                  <a:t>(milj.</a:t>
                </a:r>
                <a:r>
                  <a:rPr lang="fi-FI" baseline="0">
                    <a:solidFill>
                      <a:sysClr val="windowText" lastClr="000000"/>
                    </a:solidFill>
                    <a:latin typeface="Arial" panose="020B0604020202020204" pitchFamily="34" charset="0"/>
                    <a:cs typeface="Arial" panose="020B0604020202020204" pitchFamily="34" charset="0"/>
                  </a:rPr>
                  <a:t> t)</a:t>
                </a:r>
                <a:endParaRPr lang="fi-FI">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6.2532341065076436E-2"/>
              <c:y val="6.9248341444756598E-2"/>
            </c:manualLayout>
          </c:layout>
          <c:overlay val="0"/>
          <c:spPr>
            <a:noFill/>
            <a:ln>
              <a:noFill/>
            </a:ln>
            <a:effectLst/>
          </c:spPr>
          <c:txPr>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crossAx val="855382216"/>
        <c:crosses val="autoZero"/>
        <c:crossBetween val="between"/>
      </c:valAx>
      <c:valAx>
        <c:axId val="998655800"/>
        <c:scaling>
          <c:orientation val="minMax"/>
          <c:max val="1.3"/>
          <c:min val="0"/>
        </c:scaling>
        <c:delete val="0"/>
        <c:axPos val="r"/>
        <c:title>
          <c:tx>
            <c:rich>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i-FI">
                    <a:solidFill>
                      <a:sysClr val="windowText" lastClr="000000"/>
                    </a:solidFill>
                    <a:latin typeface="Arial" panose="020B0604020202020204" pitchFamily="34" charset="0"/>
                    <a:cs typeface="Arial" panose="020B0604020202020204" pitchFamily="34" charset="0"/>
                  </a:rPr>
                  <a:t>DMC/BKT</a:t>
                </a:r>
                <a:br>
                  <a:rPr lang="fi-FI">
                    <a:solidFill>
                      <a:sysClr val="windowText" lastClr="000000"/>
                    </a:solidFill>
                    <a:latin typeface="Arial" panose="020B0604020202020204" pitchFamily="34" charset="0"/>
                    <a:cs typeface="Arial" panose="020B0604020202020204" pitchFamily="34" charset="0"/>
                  </a:rPr>
                </a:br>
                <a:r>
                  <a:rPr lang="fi-FI">
                    <a:solidFill>
                      <a:sysClr val="windowText" lastClr="000000"/>
                    </a:solidFill>
                    <a:latin typeface="Arial" panose="020B0604020202020204" pitchFamily="34" charset="0"/>
                    <a:cs typeface="Arial" panose="020B0604020202020204" pitchFamily="34" charset="0"/>
                  </a:rPr>
                  <a:t>(kg/€)</a:t>
                </a:r>
              </a:p>
            </c:rich>
          </c:tx>
          <c:layout>
            <c:manualLayout>
              <c:xMode val="edge"/>
              <c:yMode val="edge"/>
              <c:x val="0.83519718073655913"/>
              <c:y val="8.057821917988893E-2"/>
            </c:manualLayout>
          </c:layout>
          <c:overlay val="0"/>
          <c:spPr>
            <a:noFill/>
            <a:ln>
              <a:noFill/>
            </a:ln>
            <a:effectLst/>
          </c:spPr>
          <c:txPr>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i-FI"/>
          </a:p>
        </c:txPr>
        <c:crossAx val="998656160"/>
        <c:crosses val="max"/>
        <c:crossBetween val="between"/>
      </c:valAx>
      <c:catAx>
        <c:axId val="998656160"/>
        <c:scaling>
          <c:orientation val="minMax"/>
        </c:scaling>
        <c:delete val="1"/>
        <c:axPos val="b"/>
        <c:majorTickMark val="out"/>
        <c:minorTickMark val="none"/>
        <c:tickLblPos val="nextTo"/>
        <c:crossAx val="9986558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bg1"/>
      </a:solidFill>
      <a:round/>
    </a:ln>
    <a:effectLst/>
  </c:spPr>
  <c:txPr>
    <a:bodyPr/>
    <a:lstStyle/>
    <a:p>
      <a:pPr>
        <a:defRPr/>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sz="1400" b="1" i="0" u="none" strike="noStrike" baseline="0">
                <a:effectLst/>
              </a:rPr>
              <a:t>Kiertotalousaloille vuoden sisällä valmistumisesta työllistyneet koulutusasteittain vuosina 2010–2020</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stacked"/>
        <c:varyColors val="0"/>
        <c:ser>
          <c:idx val="0"/>
          <c:order val="0"/>
          <c:tx>
            <c:strRef>
              <c:f>'Kiertotalousaloille työllist'!$C$2</c:f>
              <c:strCache>
                <c:ptCount val="1"/>
                <c:pt idx="0">
                  <c:v>Ammatillinen koulutus</c:v>
                </c:pt>
              </c:strCache>
            </c:strRef>
          </c:tx>
          <c:spPr>
            <a:solidFill>
              <a:schemeClr val="accent1"/>
            </a:solidFill>
            <a:ln>
              <a:noFill/>
            </a:ln>
            <a:effectLst/>
          </c:spPr>
          <c:invertIfNegative val="0"/>
          <c:cat>
            <c:numRef>
              <c:f>'Kiertotalousaloille työllist'!$B$3:$B$14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'Kiertotalousaloille työllist'!$C$3:$C$14</c:f>
              <c:numCache>
                <c:formatCode>_-* #\ ##0_-;\-* #\ ##0_-;_-* "-"??_-;_-@_-</c:formatCode>
                <c:ptCount val="12"/>
                <c:pt idx="0">
                  <c:v>1125</c:v>
                </c:pt>
                <c:pt idx="1">
                  <c:v>1261</c:v>
                </c:pt>
                <c:pt idx="2">
                  <c:v>1240</c:v>
                </c:pt>
                <c:pt idx="3">
                  <c:v>1286</c:v>
                </c:pt>
                <c:pt idx="4">
                  <c:v>1144</c:v>
                </c:pt>
                <c:pt idx="5">
                  <c:v>1033</c:v>
                </c:pt>
                <c:pt idx="6">
                  <c:v>1223</c:v>
                </c:pt>
                <c:pt idx="7">
                  <c:v>1193</c:v>
                </c:pt>
                <c:pt idx="8">
                  <c:v>1318</c:v>
                </c:pt>
                <c:pt idx="9">
                  <c:v>1409</c:v>
                </c:pt>
                <c:pt idx="10">
                  <c:v>1120</c:v>
                </c:pt>
                <c:pt idx="11">
                  <c:v>996</c:v>
                </c:pt>
              </c:numCache>
            </c:numRef>
          </c:val>
          <c:extLst>
            <c:ext xmlns:c16="http://schemas.microsoft.com/office/drawing/2014/chart" uri="{C3380CC4-5D6E-409C-BE32-E72D297353CC}">
              <c16:uniqueId val="{00000000-141C-4331-AB65-7C64DE47958E}"/>
            </c:ext>
          </c:extLst>
        </c:ser>
        <c:ser>
          <c:idx val="1"/>
          <c:order val="1"/>
          <c:tx>
            <c:strRef>
              <c:f>'Kiertotalousaloille työllist'!$D$2</c:f>
              <c:strCache>
                <c:ptCount val="1"/>
                <c:pt idx="0">
                  <c:v>Ammattikorkeakoulukoulutus</c:v>
                </c:pt>
              </c:strCache>
            </c:strRef>
          </c:tx>
          <c:spPr>
            <a:solidFill>
              <a:schemeClr val="accent2"/>
            </a:solidFill>
            <a:ln>
              <a:noFill/>
            </a:ln>
            <a:effectLst/>
          </c:spPr>
          <c:invertIfNegative val="0"/>
          <c:cat>
            <c:numRef>
              <c:f>'Kiertotalousaloille työllist'!$B$3:$B$14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'Kiertotalousaloille työllist'!$D$3:$D$14</c:f>
              <c:numCache>
                <c:formatCode>_-* #\ ##0_-;\-* #\ ##0_-;_-* "-"??_-;_-@_-</c:formatCode>
                <c:ptCount val="12"/>
                <c:pt idx="0">
                  <c:v>195</c:v>
                </c:pt>
                <c:pt idx="1">
                  <c:v>207</c:v>
                </c:pt>
                <c:pt idx="2">
                  <c:v>199</c:v>
                </c:pt>
                <c:pt idx="3">
                  <c:v>210</c:v>
                </c:pt>
                <c:pt idx="4">
                  <c:v>215</c:v>
                </c:pt>
                <c:pt idx="5">
                  <c:v>218</c:v>
                </c:pt>
                <c:pt idx="6">
                  <c:v>227</c:v>
                </c:pt>
                <c:pt idx="7">
                  <c:v>241</c:v>
                </c:pt>
                <c:pt idx="8">
                  <c:v>224</c:v>
                </c:pt>
                <c:pt idx="9">
                  <c:v>238</c:v>
                </c:pt>
                <c:pt idx="10">
                  <c:v>250</c:v>
                </c:pt>
                <c:pt idx="11">
                  <c:v>248</c:v>
                </c:pt>
              </c:numCache>
            </c:numRef>
          </c:val>
          <c:extLst>
            <c:ext xmlns:c16="http://schemas.microsoft.com/office/drawing/2014/chart" uri="{C3380CC4-5D6E-409C-BE32-E72D297353CC}">
              <c16:uniqueId val="{00000001-141C-4331-AB65-7C64DE47958E}"/>
            </c:ext>
          </c:extLst>
        </c:ser>
        <c:ser>
          <c:idx val="2"/>
          <c:order val="2"/>
          <c:tx>
            <c:strRef>
              <c:f>'Kiertotalousaloille työllist'!$E$2</c:f>
              <c:strCache>
                <c:ptCount val="1"/>
                <c:pt idx="0">
                  <c:v>Lukiokoulutus</c:v>
                </c:pt>
              </c:strCache>
            </c:strRef>
          </c:tx>
          <c:spPr>
            <a:solidFill>
              <a:schemeClr val="accent3"/>
            </a:solidFill>
            <a:ln>
              <a:noFill/>
            </a:ln>
            <a:effectLst/>
          </c:spPr>
          <c:invertIfNegative val="0"/>
          <c:cat>
            <c:numRef>
              <c:f>'Kiertotalousaloille työllist'!$B$3:$B$14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'Kiertotalousaloille työllist'!$E$3:$E$14</c:f>
              <c:numCache>
                <c:formatCode>_-* #\ ##0_-;\-* #\ ##0_-;_-* "-"??_-;_-@_-</c:formatCode>
                <c:ptCount val="12"/>
                <c:pt idx="0">
                  <c:v>176</c:v>
                </c:pt>
                <c:pt idx="1">
                  <c:v>166</c:v>
                </c:pt>
                <c:pt idx="2">
                  <c:v>177</c:v>
                </c:pt>
                <c:pt idx="3">
                  <c:v>163</c:v>
                </c:pt>
                <c:pt idx="4">
                  <c:v>145</c:v>
                </c:pt>
                <c:pt idx="5">
                  <c:v>134</c:v>
                </c:pt>
                <c:pt idx="6">
                  <c:v>140</c:v>
                </c:pt>
                <c:pt idx="7">
                  <c:v>138</c:v>
                </c:pt>
                <c:pt idx="8">
                  <c:v>132</c:v>
                </c:pt>
                <c:pt idx="9">
                  <c:v>122</c:v>
                </c:pt>
                <c:pt idx="10">
                  <c:v>80</c:v>
                </c:pt>
                <c:pt idx="11">
                  <c:v>97</c:v>
                </c:pt>
              </c:numCache>
            </c:numRef>
          </c:val>
          <c:extLst>
            <c:ext xmlns:c16="http://schemas.microsoft.com/office/drawing/2014/chart" uri="{C3380CC4-5D6E-409C-BE32-E72D297353CC}">
              <c16:uniqueId val="{00000002-141C-4331-AB65-7C64DE47958E}"/>
            </c:ext>
          </c:extLst>
        </c:ser>
        <c:ser>
          <c:idx val="3"/>
          <c:order val="3"/>
          <c:tx>
            <c:strRef>
              <c:f>'Kiertotalousaloille työllist'!$F$2</c:f>
              <c:strCache>
                <c:ptCount val="1"/>
                <c:pt idx="0">
                  <c:v>Yliopistokoulutus</c:v>
                </c:pt>
              </c:strCache>
            </c:strRef>
          </c:tx>
          <c:spPr>
            <a:solidFill>
              <a:schemeClr val="accent4"/>
            </a:solidFill>
            <a:ln>
              <a:noFill/>
            </a:ln>
            <a:effectLst/>
          </c:spPr>
          <c:invertIfNegative val="0"/>
          <c:cat>
            <c:numRef>
              <c:f>'Kiertotalousaloille työllist'!$B$3:$B$14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'Kiertotalousaloille työllist'!$F$3:$F$14</c:f>
              <c:numCache>
                <c:formatCode>_-* #\ ##0_-;\-* #\ ##0_-;_-* "-"??_-;_-@_-</c:formatCode>
                <c:ptCount val="12"/>
                <c:pt idx="0">
                  <c:v>54</c:v>
                </c:pt>
                <c:pt idx="1">
                  <c:v>93</c:v>
                </c:pt>
                <c:pt idx="2">
                  <c:v>69</c:v>
                </c:pt>
                <c:pt idx="3">
                  <c:v>73</c:v>
                </c:pt>
                <c:pt idx="4">
                  <c:v>75</c:v>
                </c:pt>
                <c:pt idx="5">
                  <c:v>68</c:v>
                </c:pt>
                <c:pt idx="6">
                  <c:v>83</c:v>
                </c:pt>
                <c:pt idx="7">
                  <c:v>87</c:v>
                </c:pt>
                <c:pt idx="8">
                  <c:v>82</c:v>
                </c:pt>
                <c:pt idx="9">
                  <c:v>89</c:v>
                </c:pt>
                <c:pt idx="10">
                  <c:v>71</c:v>
                </c:pt>
                <c:pt idx="11">
                  <c:v>100</c:v>
                </c:pt>
              </c:numCache>
            </c:numRef>
          </c:val>
          <c:extLst>
            <c:ext xmlns:c16="http://schemas.microsoft.com/office/drawing/2014/chart" uri="{C3380CC4-5D6E-409C-BE32-E72D297353CC}">
              <c16:uniqueId val="{00000003-141C-4331-AB65-7C64DE47958E}"/>
            </c:ext>
          </c:extLst>
        </c:ser>
        <c:dLbls>
          <c:showLegendKey val="0"/>
          <c:showVal val="0"/>
          <c:showCatName val="0"/>
          <c:showSerName val="0"/>
          <c:showPercent val="0"/>
          <c:showBubbleSize val="0"/>
        </c:dLbls>
        <c:gapWidth val="150"/>
        <c:overlap val="100"/>
        <c:axId val="571756960"/>
        <c:axId val="571758040"/>
      </c:barChart>
      <c:catAx>
        <c:axId val="57175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571758040"/>
        <c:crosses val="autoZero"/>
        <c:auto val="1"/>
        <c:lblAlgn val="ctr"/>
        <c:lblOffset val="100"/>
        <c:noMultiLvlLbl val="0"/>
      </c:catAx>
      <c:valAx>
        <c:axId val="571758040"/>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571756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sz="1400" b="1" i="0" u="none" strike="noStrike" baseline="0">
                <a:effectLst/>
              </a:rPr>
              <a:t>Kiertotaloustoimipaikkojen lukumäärä, liikevaihto ja henkilöstö vuosina 2013–2021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1"/>
          <c:order val="0"/>
          <c:tx>
            <c:strRef>
              <c:f>Kiertotaloustoimipaikat!$D$2</c:f>
              <c:strCache>
                <c:ptCount val="1"/>
                <c:pt idx="0">
                  <c:v>henkmaara_sum</c:v>
                </c:pt>
              </c:strCache>
            </c:strRef>
          </c:tx>
          <c:spPr>
            <a:solidFill>
              <a:schemeClr val="accent2"/>
            </a:solidFill>
            <a:ln>
              <a:noFill/>
            </a:ln>
            <a:effectLst/>
          </c:spPr>
          <c:invertIfNegative val="0"/>
          <c:cat>
            <c:numRef>
              <c:f>Kiertotaloustoimipaikat!$A$3:$A$11</c:f>
              <c:numCache>
                <c:formatCode>0</c:formatCode>
                <c:ptCount val="9"/>
                <c:pt idx="0">
                  <c:v>2013</c:v>
                </c:pt>
                <c:pt idx="1">
                  <c:v>2014</c:v>
                </c:pt>
                <c:pt idx="2">
                  <c:v>2015</c:v>
                </c:pt>
                <c:pt idx="3">
                  <c:v>2016</c:v>
                </c:pt>
                <c:pt idx="4">
                  <c:v>2017</c:v>
                </c:pt>
                <c:pt idx="5">
                  <c:v>2018</c:v>
                </c:pt>
                <c:pt idx="6">
                  <c:v>2019</c:v>
                </c:pt>
                <c:pt idx="7">
                  <c:v>2020</c:v>
                </c:pt>
                <c:pt idx="8">
                  <c:v>2021</c:v>
                </c:pt>
              </c:numCache>
            </c:numRef>
          </c:cat>
          <c:val>
            <c:numRef>
              <c:f>Kiertotaloustoimipaikat!$D$3:$D$11</c:f>
              <c:numCache>
                <c:formatCode>General</c:formatCode>
                <c:ptCount val="9"/>
                <c:pt idx="0">
                  <c:v>48484.431432328798</c:v>
                </c:pt>
                <c:pt idx="1">
                  <c:v>45730.717814274103</c:v>
                </c:pt>
                <c:pt idx="2">
                  <c:v>47056.663056472004</c:v>
                </c:pt>
                <c:pt idx="3">
                  <c:v>46549.668695840803</c:v>
                </c:pt>
                <c:pt idx="4">
                  <c:v>46880.954681489602</c:v>
                </c:pt>
                <c:pt idx="5">
                  <c:v>49381.699408127497</c:v>
                </c:pt>
                <c:pt idx="6">
                  <c:v>50293.421206578903</c:v>
                </c:pt>
                <c:pt idx="7">
                  <c:v>49300.871500135603</c:v>
                </c:pt>
                <c:pt idx="8">
                  <c:v>45302.729999998897</c:v>
                </c:pt>
              </c:numCache>
            </c:numRef>
          </c:val>
          <c:extLst>
            <c:ext xmlns:c16="http://schemas.microsoft.com/office/drawing/2014/chart" uri="{C3380CC4-5D6E-409C-BE32-E72D297353CC}">
              <c16:uniqueId val="{00000001-0913-4FF7-83F5-0B5DDB77C5CD}"/>
            </c:ext>
          </c:extLst>
        </c:ser>
        <c:ser>
          <c:idx val="0"/>
          <c:order val="1"/>
          <c:tx>
            <c:strRef>
              <c:f>Kiertotaloustoimipaikat!$C$2</c:f>
              <c:strCache>
                <c:ptCount val="1"/>
                <c:pt idx="0">
                  <c:v>toimipaikka_lkm</c:v>
                </c:pt>
              </c:strCache>
            </c:strRef>
          </c:tx>
          <c:spPr>
            <a:solidFill>
              <a:schemeClr val="accent1"/>
            </a:solidFill>
            <a:ln>
              <a:noFill/>
            </a:ln>
            <a:effectLst/>
          </c:spPr>
          <c:invertIfNegative val="0"/>
          <c:cat>
            <c:numRef>
              <c:f>Kiertotaloustoimipaikat!$A$3:$A$11</c:f>
              <c:numCache>
                <c:formatCode>0</c:formatCode>
                <c:ptCount val="9"/>
                <c:pt idx="0">
                  <c:v>2013</c:v>
                </c:pt>
                <c:pt idx="1">
                  <c:v>2014</c:v>
                </c:pt>
                <c:pt idx="2">
                  <c:v>2015</c:v>
                </c:pt>
                <c:pt idx="3">
                  <c:v>2016</c:v>
                </c:pt>
                <c:pt idx="4">
                  <c:v>2017</c:v>
                </c:pt>
                <c:pt idx="5">
                  <c:v>2018</c:v>
                </c:pt>
                <c:pt idx="6">
                  <c:v>2019</c:v>
                </c:pt>
                <c:pt idx="7">
                  <c:v>2020</c:v>
                </c:pt>
                <c:pt idx="8">
                  <c:v>2021</c:v>
                </c:pt>
              </c:numCache>
            </c:numRef>
          </c:cat>
          <c:val>
            <c:numRef>
              <c:f>Kiertotaloustoimipaikat!$C$3:$C$11</c:f>
              <c:numCache>
                <c:formatCode>0</c:formatCode>
                <c:ptCount val="9"/>
                <c:pt idx="0">
                  <c:v>14407</c:v>
                </c:pt>
                <c:pt idx="1">
                  <c:v>13058</c:v>
                </c:pt>
                <c:pt idx="2">
                  <c:v>13677</c:v>
                </c:pt>
                <c:pt idx="3">
                  <c:v>13374</c:v>
                </c:pt>
                <c:pt idx="4">
                  <c:v>13071</c:v>
                </c:pt>
                <c:pt idx="5">
                  <c:v>12878</c:v>
                </c:pt>
                <c:pt idx="6">
                  <c:v>12551</c:v>
                </c:pt>
                <c:pt idx="7">
                  <c:v>12533</c:v>
                </c:pt>
                <c:pt idx="8">
                  <c:v>11856</c:v>
                </c:pt>
              </c:numCache>
            </c:numRef>
          </c:val>
          <c:extLst>
            <c:ext xmlns:c16="http://schemas.microsoft.com/office/drawing/2014/chart" uri="{C3380CC4-5D6E-409C-BE32-E72D297353CC}">
              <c16:uniqueId val="{00000000-0913-4FF7-83F5-0B5DDB77C5CD}"/>
            </c:ext>
          </c:extLst>
        </c:ser>
        <c:dLbls>
          <c:showLegendKey val="0"/>
          <c:showVal val="0"/>
          <c:showCatName val="0"/>
          <c:showSerName val="0"/>
          <c:showPercent val="0"/>
          <c:showBubbleSize val="0"/>
        </c:dLbls>
        <c:gapWidth val="219"/>
        <c:axId val="849623856"/>
        <c:axId val="849624216"/>
      </c:barChart>
      <c:lineChart>
        <c:grouping val="standard"/>
        <c:varyColors val="0"/>
        <c:ser>
          <c:idx val="2"/>
          <c:order val="2"/>
          <c:tx>
            <c:strRef>
              <c:f>Kiertotaloustoimipaikat!$E$2</c:f>
              <c:strCache>
                <c:ptCount val="1"/>
                <c:pt idx="0">
                  <c:v>liikevaihto_sum</c:v>
                </c:pt>
              </c:strCache>
            </c:strRef>
          </c:tx>
          <c:spPr>
            <a:ln w="28575" cap="rnd">
              <a:solidFill>
                <a:schemeClr val="accent3"/>
              </a:solidFill>
              <a:round/>
            </a:ln>
            <a:effectLst/>
          </c:spPr>
          <c:marker>
            <c:symbol val="none"/>
          </c:marker>
          <c:cat>
            <c:numRef>
              <c:f>Kiertotaloustoimipaikat!$A$3:$A$11</c:f>
              <c:numCache>
                <c:formatCode>0</c:formatCode>
                <c:ptCount val="9"/>
                <c:pt idx="0">
                  <c:v>2013</c:v>
                </c:pt>
                <c:pt idx="1">
                  <c:v>2014</c:v>
                </c:pt>
                <c:pt idx="2">
                  <c:v>2015</c:v>
                </c:pt>
                <c:pt idx="3">
                  <c:v>2016</c:v>
                </c:pt>
                <c:pt idx="4">
                  <c:v>2017</c:v>
                </c:pt>
                <c:pt idx="5">
                  <c:v>2018</c:v>
                </c:pt>
                <c:pt idx="6">
                  <c:v>2019</c:v>
                </c:pt>
                <c:pt idx="7">
                  <c:v>2020</c:v>
                </c:pt>
                <c:pt idx="8">
                  <c:v>2021</c:v>
                </c:pt>
              </c:numCache>
            </c:numRef>
          </c:cat>
          <c:val>
            <c:numRef>
              <c:f>Kiertotaloustoimipaikat!$E$3:$E$11</c:f>
              <c:numCache>
                <c:formatCode>General</c:formatCode>
                <c:ptCount val="9"/>
                <c:pt idx="0">
                  <c:v>8097755915.1202698</c:v>
                </c:pt>
                <c:pt idx="1">
                  <c:v>8343201288.8452997</c:v>
                </c:pt>
                <c:pt idx="2">
                  <c:v>8658863415.74823</c:v>
                </c:pt>
                <c:pt idx="3">
                  <c:v>8775299183.7491207</c:v>
                </c:pt>
                <c:pt idx="4">
                  <c:v>9947828853.6026001</c:v>
                </c:pt>
                <c:pt idx="5">
                  <c:v>10336618691.448601</c:v>
                </c:pt>
                <c:pt idx="6">
                  <c:v>10918993585.3379</c:v>
                </c:pt>
                <c:pt idx="7">
                  <c:v>10365735245.391701</c:v>
                </c:pt>
                <c:pt idx="8">
                  <c:v>11137100723.6516</c:v>
                </c:pt>
              </c:numCache>
            </c:numRef>
          </c:val>
          <c:smooth val="0"/>
          <c:extLst>
            <c:ext xmlns:c16="http://schemas.microsoft.com/office/drawing/2014/chart" uri="{C3380CC4-5D6E-409C-BE32-E72D297353CC}">
              <c16:uniqueId val="{00000002-0913-4FF7-83F5-0B5DDB77C5CD}"/>
            </c:ext>
          </c:extLst>
        </c:ser>
        <c:dLbls>
          <c:showLegendKey val="0"/>
          <c:showVal val="0"/>
          <c:showCatName val="0"/>
          <c:showSerName val="0"/>
          <c:showPercent val="0"/>
          <c:showBubbleSize val="0"/>
        </c:dLbls>
        <c:marker val="1"/>
        <c:smooth val="0"/>
        <c:axId val="953497768"/>
        <c:axId val="953495608"/>
      </c:lineChart>
      <c:catAx>
        <c:axId val="84962385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849624216"/>
        <c:crosses val="autoZero"/>
        <c:auto val="1"/>
        <c:lblAlgn val="ctr"/>
        <c:lblOffset val="100"/>
        <c:noMultiLvlLbl val="0"/>
      </c:catAx>
      <c:valAx>
        <c:axId val="849624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849623856"/>
        <c:crosses val="autoZero"/>
        <c:crossBetween val="between"/>
      </c:valAx>
      <c:valAx>
        <c:axId val="95349560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53497768"/>
        <c:crosses val="max"/>
        <c:crossBetween val="between"/>
      </c:valAx>
      <c:catAx>
        <c:axId val="953497768"/>
        <c:scaling>
          <c:orientation val="minMax"/>
        </c:scaling>
        <c:delete val="1"/>
        <c:axPos val="b"/>
        <c:numFmt formatCode="0" sourceLinked="1"/>
        <c:majorTickMark val="out"/>
        <c:minorTickMark val="none"/>
        <c:tickLblPos val="nextTo"/>
        <c:crossAx val="9534956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sz="1400" b="1" i="0" u="none" strike="noStrike" baseline="0">
                <a:effectLst/>
              </a:rPr>
              <a:t>Kiertotaloustoimialojen ja kaikkien toimialojen mediaanipalkat vuosina 2010–2020</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lineChart>
        <c:grouping val="standard"/>
        <c:varyColors val="0"/>
        <c:ser>
          <c:idx val="0"/>
          <c:order val="0"/>
          <c:tx>
            <c:strRef>
              <c:f>Mediaanipalkat!$C$1</c:f>
              <c:strCache>
                <c:ptCount val="1"/>
                <c:pt idx="0">
                  <c:v>Kierrätys</c:v>
                </c:pt>
              </c:strCache>
            </c:strRef>
          </c:tx>
          <c:spPr>
            <a:ln w="28575" cap="rnd">
              <a:solidFill>
                <a:schemeClr val="accent1"/>
              </a:solidFill>
              <a:round/>
            </a:ln>
            <a:effectLst/>
          </c:spPr>
          <c:marker>
            <c:symbol val="none"/>
          </c:marker>
          <c:cat>
            <c:numRef>
              <c:f>Mediaanipalkat!$B$2:$B$13</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Mediaanipalkat!$C$2:$C$13</c:f>
              <c:numCache>
                <c:formatCode>0</c:formatCode>
                <c:ptCount val="12"/>
                <c:pt idx="0">
                  <c:v>2582</c:v>
                </c:pt>
                <c:pt idx="1">
                  <c:v>2650</c:v>
                </c:pt>
                <c:pt idx="2">
                  <c:v>2720</c:v>
                </c:pt>
                <c:pt idx="3">
                  <c:v>2751</c:v>
                </c:pt>
                <c:pt idx="4">
                  <c:v>2740</c:v>
                </c:pt>
                <c:pt idx="5">
                  <c:v>2811</c:v>
                </c:pt>
                <c:pt idx="6">
                  <c:v>2896</c:v>
                </c:pt>
                <c:pt idx="7">
                  <c:v>2871</c:v>
                </c:pt>
                <c:pt idx="8">
                  <c:v>3010</c:v>
                </c:pt>
                <c:pt idx="9">
                  <c:v>3033</c:v>
                </c:pt>
                <c:pt idx="10">
                  <c:v>3082</c:v>
                </c:pt>
                <c:pt idx="11">
                  <c:v>3113</c:v>
                </c:pt>
              </c:numCache>
            </c:numRef>
          </c:val>
          <c:smooth val="0"/>
          <c:extLst>
            <c:ext xmlns:c16="http://schemas.microsoft.com/office/drawing/2014/chart" uri="{C3380CC4-5D6E-409C-BE32-E72D297353CC}">
              <c16:uniqueId val="{00000000-EE6B-43CA-9C67-CC1A21B6A3ED}"/>
            </c:ext>
          </c:extLst>
        </c:ser>
        <c:ser>
          <c:idx val="1"/>
          <c:order val="1"/>
          <c:tx>
            <c:strRef>
              <c:f>Mediaanipalkat!$D$1</c:f>
              <c:strCache>
                <c:ptCount val="1"/>
                <c:pt idx="0">
                  <c:v>Korjaus ja uudelleenkäyttö</c:v>
                </c:pt>
              </c:strCache>
            </c:strRef>
          </c:tx>
          <c:spPr>
            <a:ln w="28575" cap="rnd">
              <a:solidFill>
                <a:schemeClr val="accent2"/>
              </a:solidFill>
              <a:round/>
            </a:ln>
            <a:effectLst/>
          </c:spPr>
          <c:marker>
            <c:symbol val="none"/>
          </c:marker>
          <c:cat>
            <c:numRef>
              <c:f>Mediaanipalkat!$B$2:$B$13</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Mediaanipalkat!$D$2:$D$13</c:f>
              <c:numCache>
                <c:formatCode>0</c:formatCode>
                <c:ptCount val="12"/>
                <c:pt idx="0">
                  <c:v>2831</c:v>
                </c:pt>
                <c:pt idx="1">
                  <c:v>2861</c:v>
                </c:pt>
                <c:pt idx="2">
                  <c:v>2971</c:v>
                </c:pt>
                <c:pt idx="3">
                  <c:v>3024</c:v>
                </c:pt>
                <c:pt idx="4">
                  <c:v>2966</c:v>
                </c:pt>
                <c:pt idx="5">
                  <c:v>2995</c:v>
                </c:pt>
                <c:pt idx="6">
                  <c:v>3072</c:v>
                </c:pt>
                <c:pt idx="7">
                  <c:v>3077</c:v>
                </c:pt>
                <c:pt idx="8">
                  <c:v>3153</c:v>
                </c:pt>
                <c:pt idx="9">
                  <c:v>3308</c:v>
                </c:pt>
                <c:pt idx="10">
                  <c:v>3280</c:v>
                </c:pt>
                <c:pt idx="11">
                  <c:v>3414</c:v>
                </c:pt>
              </c:numCache>
            </c:numRef>
          </c:val>
          <c:smooth val="0"/>
          <c:extLst>
            <c:ext xmlns:c16="http://schemas.microsoft.com/office/drawing/2014/chart" uri="{C3380CC4-5D6E-409C-BE32-E72D297353CC}">
              <c16:uniqueId val="{00000001-EE6B-43CA-9C67-CC1A21B6A3ED}"/>
            </c:ext>
          </c:extLst>
        </c:ser>
        <c:ser>
          <c:idx val="2"/>
          <c:order val="2"/>
          <c:tx>
            <c:strRef>
              <c:f>Mediaanipalkat!$E$1</c:f>
              <c:strCache>
                <c:ptCount val="1"/>
                <c:pt idx="0">
                  <c:v>Vuokraus ja leasing</c:v>
                </c:pt>
              </c:strCache>
            </c:strRef>
          </c:tx>
          <c:spPr>
            <a:ln w="28575" cap="rnd">
              <a:solidFill>
                <a:schemeClr val="accent3"/>
              </a:solidFill>
              <a:round/>
            </a:ln>
            <a:effectLst/>
          </c:spPr>
          <c:marker>
            <c:symbol val="none"/>
          </c:marker>
          <c:cat>
            <c:numRef>
              <c:f>Mediaanipalkat!$B$2:$B$13</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Mediaanipalkat!$E$2:$E$13</c:f>
              <c:numCache>
                <c:formatCode>0</c:formatCode>
                <c:ptCount val="12"/>
                <c:pt idx="0">
                  <c:v>2791</c:v>
                </c:pt>
                <c:pt idx="1">
                  <c:v>2746</c:v>
                </c:pt>
                <c:pt idx="2">
                  <c:v>2836</c:v>
                </c:pt>
                <c:pt idx="3">
                  <c:v>2911</c:v>
                </c:pt>
                <c:pt idx="4">
                  <c:v>3042</c:v>
                </c:pt>
                <c:pt idx="5">
                  <c:v>3042</c:v>
                </c:pt>
                <c:pt idx="6">
                  <c:v>3155</c:v>
                </c:pt>
                <c:pt idx="7">
                  <c:v>3167</c:v>
                </c:pt>
                <c:pt idx="8">
                  <c:v>3181</c:v>
                </c:pt>
                <c:pt idx="9">
                  <c:v>3201</c:v>
                </c:pt>
                <c:pt idx="10">
                  <c:v>3451</c:v>
                </c:pt>
                <c:pt idx="11">
                  <c:v>3556</c:v>
                </c:pt>
              </c:numCache>
            </c:numRef>
          </c:val>
          <c:smooth val="0"/>
          <c:extLst>
            <c:ext xmlns:c16="http://schemas.microsoft.com/office/drawing/2014/chart" uri="{C3380CC4-5D6E-409C-BE32-E72D297353CC}">
              <c16:uniqueId val="{00000002-EE6B-43CA-9C67-CC1A21B6A3ED}"/>
            </c:ext>
          </c:extLst>
        </c:ser>
        <c:ser>
          <c:idx val="3"/>
          <c:order val="3"/>
          <c:tx>
            <c:strRef>
              <c:f>Mediaanipalkat!$F$1</c:f>
              <c:strCache>
                <c:ptCount val="1"/>
                <c:pt idx="0">
                  <c:v>Kaikki toimialat</c:v>
                </c:pt>
              </c:strCache>
            </c:strRef>
          </c:tx>
          <c:spPr>
            <a:ln w="28575" cap="rnd">
              <a:solidFill>
                <a:schemeClr val="accent4"/>
              </a:solidFill>
              <a:round/>
            </a:ln>
            <a:effectLst/>
          </c:spPr>
          <c:marker>
            <c:symbol val="none"/>
          </c:marker>
          <c:cat>
            <c:numRef>
              <c:f>Mediaanipalkat!$B$2:$B$13</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Mediaanipalkat!$F$2:$F$13</c:f>
              <c:numCache>
                <c:formatCode>0</c:formatCode>
                <c:ptCount val="12"/>
                <c:pt idx="0">
                  <c:v>2715</c:v>
                </c:pt>
                <c:pt idx="1">
                  <c:v>2774</c:v>
                </c:pt>
                <c:pt idx="2">
                  <c:v>2853</c:v>
                </c:pt>
                <c:pt idx="3">
                  <c:v>2928</c:v>
                </c:pt>
                <c:pt idx="4">
                  <c:v>2946</c:v>
                </c:pt>
                <c:pt idx="5">
                  <c:v>2963</c:v>
                </c:pt>
                <c:pt idx="6">
                  <c:v>3001</c:v>
                </c:pt>
                <c:pt idx="7">
                  <c:v>3018</c:v>
                </c:pt>
                <c:pt idx="8">
                  <c:v>3079</c:v>
                </c:pt>
                <c:pt idx="9" formatCode="General">
                  <c:v>3139</c:v>
                </c:pt>
                <c:pt idx="10" formatCode="General">
                  <c:v>3228</c:v>
                </c:pt>
                <c:pt idx="11">
                  <c:v>3314</c:v>
                </c:pt>
              </c:numCache>
            </c:numRef>
          </c:val>
          <c:smooth val="0"/>
          <c:extLst>
            <c:ext xmlns:c16="http://schemas.microsoft.com/office/drawing/2014/chart" uri="{C3380CC4-5D6E-409C-BE32-E72D297353CC}">
              <c16:uniqueId val="{00000003-EE6B-43CA-9C67-CC1A21B6A3ED}"/>
            </c:ext>
          </c:extLst>
        </c:ser>
        <c:dLbls>
          <c:showLegendKey val="0"/>
          <c:showVal val="0"/>
          <c:showCatName val="0"/>
          <c:showSerName val="0"/>
          <c:showPercent val="0"/>
          <c:showBubbleSize val="0"/>
        </c:dLbls>
        <c:smooth val="0"/>
        <c:axId val="953491648"/>
        <c:axId val="953494888"/>
      </c:lineChart>
      <c:catAx>
        <c:axId val="95349164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i-F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53494888"/>
        <c:crosses val="autoZero"/>
        <c:auto val="1"/>
        <c:lblAlgn val="ctr"/>
        <c:lblOffset val="100"/>
        <c:noMultiLvlLbl val="0"/>
      </c:catAx>
      <c:valAx>
        <c:axId val="953494888"/>
        <c:scaling>
          <c:orientation val="minMax"/>
          <c:max val="3600"/>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i-FI"/>
                  <a:t>Meidaani palkka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i-F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53491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sz="1400" b="1" i="0" u="none" strike="noStrike" baseline="0">
                <a:effectLst/>
              </a:rPr>
              <a:t>Kuorma-autoliikenteen tyhjät kuljetukset vuosina 2011–2022</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lineChart>
        <c:grouping val="standard"/>
        <c:varyColors val="0"/>
        <c:ser>
          <c:idx val="0"/>
          <c:order val="0"/>
          <c:tx>
            <c:strRef>
              <c:f>'Tyhjät kuljetukset'!$B$2</c:f>
              <c:strCache>
                <c:ptCount val="1"/>
                <c:pt idx="0">
                  <c:v>Tyhjien osuus kaikista kuljetuksista</c:v>
                </c:pt>
              </c:strCache>
            </c:strRef>
          </c:tx>
          <c:spPr>
            <a:ln w="28575" cap="rnd">
              <a:solidFill>
                <a:schemeClr val="accent1"/>
              </a:solidFill>
              <a:round/>
            </a:ln>
            <a:effectLst/>
          </c:spPr>
          <c:marker>
            <c:symbol val="none"/>
          </c:marker>
          <c:cat>
            <c:numRef>
              <c:f>'Tyhjät kuljetukset'!$A$3:$A$14</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'Tyhjät kuljetukset'!$B$3:$B$14</c:f>
              <c:numCache>
                <c:formatCode>0%</c:formatCode>
                <c:ptCount val="12"/>
                <c:pt idx="0">
                  <c:v>0.27432469055751102</c:v>
                </c:pt>
                <c:pt idx="1">
                  <c:v>0.26971041610791485</c:v>
                </c:pt>
                <c:pt idx="2">
                  <c:v>0.26112224945694107</c:v>
                </c:pt>
                <c:pt idx="3">
                  <c:v>0.28834918383416447</c:v>
                </c:pt>
                <c:pt idx="4">
                  <c:v>0.25406321859060638</c:v>
                </c:pt>
                <c:pt idx="5">
                  <c:v>0.23041627705886178</c:v>
                </c:pt>
                <c:pt idx="6">
                  <c:v>0.20772489231264188</c:v>
                </c:pt>
                <c:pt idx="7">
                  <c:v>0.20271300421149413</c:v>
                </c:pt>
                <c:pt idx="8">
                  <c:v>0.22145778845007508</c:v>
                </c:pt>
                <c:pt idx="9">
                  <c:v>0.21581737770671974</c:v>
                </c:pt>
                <c:pt idx="10">
                  <c:v>0.25195614777746023</c:v>
                </c:pt>
                <c:pt idx="11">
                  <c:v>0.23648645797509965</c:v>
                </c:pt>
              </c:numCache>
            </c:numRef>
          </c:val>
          <c:smooth val="0"/>
          <c:extLst>
            <c:ext xmlns:c16="http://schemas.microsoft.com/office/drawing/2014/chart" uri="{C3380CC4-5D6E-409C-BE32-E72D297353CC}">
              <c16:uniqueId val="{00000000-0224-46E2-8934-92B1DD7B3DC0}"/>
            </c:ext>
          </c:extLst>
        </c:ser>
        <c:dLbls>
          <c:showLegendKey val="0"/>
          <c:showVal val="0"/>
          <c:showCatName val="0"/>
          <c:showSerName val="0"/>
          <c:showPercent val="0"/>
          <c:showBubbleSize val="0"/>
        </c:dLbls>
        <c:smooth val="0"/>
        <c:axId val="952011208"/>
        <c:axId val="952012648"/>
      </c:lineChart>
      <c:catAx>
        <c:axId val="952011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52012648"/>
        <c:crosses val="autoZero"/>
        <c:auto val="1"/>
        <c:lblAlgn val="ctr"/>
        <c:lblOffset val="100"/>
        <c:noMultiLvlLbl val="0"/>
      </c:catAx>
      <c:valAx>
        <c:axId val="952012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520112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sz="1400" b="1" i="0" u="none" strike="noStrike" baseline="0">
                <a:effectLst/>
              </a:rPr>
              <a:t>Kierrätysmateriaalien ja palautuspakkausten kuljetus vuosina 2011–2022</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stacked"/>
        <c:varyColors val="0"/>
        <c:ser>
          <c:idx val="0"/>
          <c:order val="0"/>
          <c:tx>
            <c:strRef>
              <c:f>Logistiikka!$C$3</c:f>
              <c:strCache>
                <c:ptCount val="1"/>
                <c:pt idx="0">
                  <c:v>Kierrätysmateriaalit (1000 t)</c:v>
                </c:pt>
              </c:strCache>
            </c:strRef>
          </c:tx>
          <c:spPr>
            <a:solidFill>
              <a:schemeClr val="accent1"/>
            </a:solidFill>
            <a:ln>
              <a:noFill/>
            </a:ln>
            <a:effectLst/>
          </c:spPr>
          <c:invertIfNegative val="0"/>
          <c:cat>
            <c:numRef>
              <c:f>Logistiikka!$B$4:$B$15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Logistiikka!$C$4:$C$15</c:f>
              <c:numCache>
                <c:formatCode>General</c:formatCode>
                <c:ptCount val="12"/>
                <c:pt idx="0">
                  <c:v>3561</c:v>
                </c:pt>
                <c:pt idx="1">
                  <c:v>3508</c:v>
                </c:pt>
                <c:pt idx="2">
                  <c:v>4395</c:v>
                </c:pt>
                <c:pt idx="3">
                  <c:v>4422</c:v>
                </c:pt>
                <c:pt idx="4">
                  <c:v>3049</c:v>
                </c:pt>
                <c:pt idx="5">
                  <c:v>4077</c:v>
                </c:pt>
                <c:pt idx="6">
                  <c:v>3278</c:v>
                </c:pt>
                <c:pt idx="7">
                  <c:v>1959</c:v>
                </c:pt>
                <c:pt idx="8">
                  <c:v>1231</c:v>
                </c:pt>
                <c:pt idx="9">
                  <c:v>3226</c:v>
                </c:pt>
                <c:pt idx="10">
                  <c:v>2954</c:v>
                </c:pt>
                <c:pt idx="11">
                  <c:v>2577</c:v>
                </c:pt>
              </c:numCache>
            </c:numRef>
          </c:val>
          <c:extLst>
            <c:ext xmlns:c16="http://schemas.microsoft.com/office/drawing/2014/chart" uri="{C3380CC4-5D6E-409C-BE32-E72D297353CC}">
              <c16:uniqueId val="{00000000-6492-465C-A29A-DD7AC3B47422}"/>
            </c:ext>
          </c:extLst>
        </c:ser>
        <c:ser>
          <c:idx val="1"/>
          <c:order val="1"/>
          <c:tx>
            <c:strRef>
              <c:f>Logistiikka!$D$3</c:f>
              <c:strCache>
                <c:ptCount val="1"/>
                <c:pt idx="0">
                  <c:v>Tyhjät palautuspakkaukset (1000 t)</c:v>
                </c:pt>
              </c:strCache>
            </c:strRef>
          </c:tx>
          <c:spPr>
            <a:solidFill>
              <a:schemeClr val="accent2"/>
            </a:solidFill>
            <a:ln>
              <a:noFill/>
            </a:ln>
            <a:effectLst/>
          </c:spPr>
          <c:invertIfNegative val="0"/>
          <c:cat>
            <c:numRef>
              <c:f>Logistiikka!$B$4:$B$15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Logistiikka!$D$4:$D$15</c:f>
              <c:numCache>
                <c:formatCode>General</c:formatCode>
                <c:ptCount val="12"/>
                <c:pt idx="0">
                  <c:v>1682</c:v>
                </c:pt>
                <c:pt idx="1">
                  <c:v>1559</c:v>
                </c:pt>
                <c:pt idx="2">
                  <c:v>1682</c:v>
                </c:pt>
                <c:pt idx="3">
                  <c:v>1148</c:v>
                </c:pt>
                <c:pt idx="4">
                  <c:v>908</c:v>
                </c:pt>
                <c:pt idx="5">
                  <c:v>1064</c:v>
                </c:pt>
                <c:pt idx="6">
                  <c:v>1581</c:v>
                </c:pt>
                <c:pt idx="7">
                  <c:v>1101</c:v>
                </c:pt>
                <c:pt idx="8">
                  <c:v>1265</c:v>
                </c:pt>
                <c:pt idx="9">
                  <c:v>1100</c:v>
                </c:pt>
                <c:pt idx="10">
                  <c:v>1315</c:v>
                </c:pt>
                <c:pt idx="11">
                  <c:v>1362</c:v>
                </c:pt>
              </c:numCache>
            </c:numRef>
          </c:val>
          <c:extLst>
            <c:ext xmlns:c16="http://schemas.microsoft.com/office/drawing/2014/chart" uri="{C3380CC4-5D6E-409C-BE32-E72D297353CC}">
              <c16:uniqueId val="{00000001-6492-465C-A29A-DD7AC3B47422}"/>
            </c:ext>
          </c:extLst>
        </c:ser>
        <c:dLbls>
          <c:showLegendKey val="0"/>
          <c:showVal val="0"/>
          <c:showCatName val="0"/>
          <c:showSerName val="0"/>
          <c:showPercent val="0"/>
          <c:showBubbleSize val="0"/>
        </c:dLbls>
        <c:gapWidth val="150"/>
        <c:overlap val="100"/>
        <c:axId val="691897528"/>
        <c:axId val="691898248"/>
      </c:barChart>
      <c:lineChart>
        <c:grouping val="standard"/>
        <c:varyColors val="0"/>
        <c:ser>
          <c:idx val="2"/>
          <c:order val="2"/>
          <c:tx>
            <c:strRef>
              <c:f>Logistiikka!$E$3</c:f>
              <c:strCache>
                <c:ptCount val="1"/>
                <c:pt idx="0">
                  <c:v> Keskimääräinen kuljetusmatka, km</c:v>
                </c:pt>
              </c:strCache>
            </c:strRef>
          </c:tx>
          <c:spPr>
            <a:ln w="28575" cap="rnd">
              <a:solidFill>
                <a:schemeClr val="accent3"/>
              </a:solidFill>
              <a:round/>
            </a:ln>
            <a:effectLst/>
          </c:spPr>
          <c:marker>
            <c:symbol val="none"/>
          </c:marker>
          <c:cat>
            <c:numRef>
              <c:f>Logistiikka!$B$4:$B$15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Logistiikka!$E$4:$E$15</c:f>
              <c:numCache>
                <c:formatCode>General</c:formatCode>
                <c:ptCount val="12"/>
                <c:pt idx="0">
                  <c:v>66.5</c:v>
                </c:pt>
                <c:pt idx="1">
                  <c:v>95</c:v>
                </c:pt>
                <c:pt idx="2">
                  <c:v>98</c:v>
                </c:pt>
                <c:pt idx="3">
                  <c:v>68</c:v>
                </c:pt>
                <c:pt idx="4">
                  <c:v>88.5</c:v>
                </c:pt>
                <c:pt idx="5">
                  <c:v>89.5</c:v>
                </c:pt>
                <c:pt idx="6">
                  <c:v>94</c:v>
                </c:pt>
                <c:pt idx="7">
                  <c:v>113.5</c:v>
                </c:pt>
                <c:pt idx="8">
                  <c:v>118.5</c:v>
                </c:pt>
                <c:pt idx="9">
                  <c:v>120</c:v>
                </c:pt>
                <c:pt idx="10">
                  <c:v>142</c:v>
                </c:pt>
                <c:pt idx="11">
                  <c:v>152</c:v>
                </c:pt>
              </c:numCache>
            </c:numRef>
          </c:val>
          <c:smooth val="0"/>
          <c:extLst>
            <c:ext xmlns:c16="http://schemas.microsoft.com/office/drawing/2014/chart" uri="{C3380CC4-5D6E-409C-BE32-E72D297353CC}">
              <c16:uniqueId val="{00000002-6492-465C-A29A-DD7AC3B47422}"/>
            </c:ext>
          </c:extLst>
        </c:ser>
        <c:dLbls>
          <c:showLegendKey val="0"/>
          <c:showVal val="0"/>
          <c:showCatName val="0"/>
          <c:showSerName val="0"/>
          <c:showPercent val="0"/>
          <c:showBubbleSize val="0"/>
        </c:dLbls>
        <c:marker val="1"/>
        <c:smooth val="0"/>
        <c:axId val="798789144"/>
        <c:axId val="798791304"/>
      </c:lineChart>
      <c:catAx>
        <c:axId val="691897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691898248"/>
        <c:crosses val="autoZero"/>
        <c:auto val="1"/>
        <c:lblAlgn val="ctr"/>
        <c:lblOffset val="100"/>
        <c:noMultiLvlLbl val="0"/>
      </c:catAx>
      <c:valAx>
        <c:axId val="69189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691897528"/>
        <c:crosses val="autoZero"/>
        <c:crossBetween val="between"/>
      </c:valAx>
      <c:valAx>
        <c:axId val="79879130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798789144"/>
        <c:crosses val="max"/>
        <c:crossBetween val="between"/>
      </c:valAx>
      <c:catAx>
        <c:axId val="798789144"/>
        <c:scaling>
          <c:orientation val="minMax"/>
        </c:scaling>
        <c:delete val="1"/>
        <c:axPos val="b"/>
        <c:numFmt formatCode="General" sourceLinked="1"/>
        <c:majorTickMark val="out"/>
        <c:minorTickMark val="none"/>
        <c:tickLblPos val="nextTo"/>
        <c:crossAx val="7987913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sz="1400" b="1" i="0" u="none" strike="noStrike" baseline="0">
                <a:effectLst/>
              </a:rPr>
              <a:t>Palvelualojen liikevaihdon osuus koko taloudesta vuosina 2013–2020</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Kauppa!$B$2</c:f>
              <c:strCache>
                <c:ptCount val="1"/>
                <c:pt idx="0">
                  <c:v>Yhteensä (mrd€)</c:v>
                </c:pt>
              </c:strCache>
            </c:strRef>
          </c:tx>
          <c:spPr>
            <a:solidFill>
              <a:schemeClr val="accent1"/>
            </a:solidFill>
            <a:ln>
              <a:noFill/>
            </a:ln>
            <a:effectLst/>
          </c:spPr>
          <c:invertIfNegative val="0"/>
          <c:cat>
            <c:numRef>
              <c:f>Kauppa!$A$3:$A$11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Kauppa!$B$3:$B$11</c:f>
              <c:numCache>
                <c:formatCode>General</c:formatCode>
                <c:ptCount val="9"/>
                <c:pt idx="0">
                  <c:v>393.86004700000001</c:v>
                </c:pt>
                <c:pt idx="1">
                  <c:v>385.89736900000003</c:v>
                </c:pt>
                <c:pt idx="2">
                  <c:v>380.516412</c:v>
                </c:pt>
                <c:pt idx="3">
                  <c:v>387.32756499999999</c:v>
                </c:pt>
                <c:pt idx="4">
                  <c:v>411.14658700000001</c:v>
                </c:pt>
                <c:pt idx="5">
                  <c:v>436.53614700000003</c:v>
                </c:pt>
                <c:pt idx="6">
                  <c:v>446.83577400000001</c:v>
                </c:pt>
                <c:pt idx="7">
                  <c:v>427.86843399999998</c:v>
                </c:pt>
                <c:pt idx="8">
                  <c:v>488.74751300000003</c:v>
                </c:pt>
              </c:numCache>
            </c:numRef>
          </c:val>
          <c:extLst>
            <c:ext xmlns:c16="http://schemas.microsoft.com/office/drawing/2014/chart" uri="{C3380CC4-5D6E-409C-BE32-E72D297353CC}">
              <c16:uniqueId val="{00000000-4FEE-4B8D-81EA-23CD37B402ED}"/>
            </c:ext>
          </c:extLst>
        </c:ser>
        <c:dLbls>
          <c:showLegendKey val="0"/>
          <c:showVal val="0"/>
          <c:showCatName val="0"/>
          <c:showSerName val="0"/>
          <c:showPercent val="0"/>
          <c:showBubbleSize val="0"/>
        </c:dLbls>
        <c:gapWidth val="219"/>
        <c:overlap val="-27"/>
        <c:axId val="953498488"/>
        <c:axId val="953493088"/>
      </c:barChart>
      <c:lineChart>
        <c:grouping val="standard"/>
        <c:varyColors val="0"/>
        <c:ser>
          <c:idx val="1"/>
          <c:order val="1"/>
          <c:tx>
            <c:strRef>
              <c:f>Kauppa!$C$2</c:f>
              <c:strCache>
                <c:ptCount val="1"/>
                <c:pt idx="0">
                  <c:v>Palvelualojen liikevaihdon osuus koko taloudesta</c:v>
                </c:pt>
              </c:strCache>
            </c:strRef>
          </c:tx>
          <c:spPr>
            <a:ln w="28575" cap="rnd">
              <a:solidFill>
                <a:schemeClr val="accent2"/>
              </a:solidFill>
              <a:round/>
            </a:ln>
            <a:effectLst/>
          </c:spPr>
          <c:marker>
            <c:symbol val="none"/>
          </c:marker>
          <c:val>
            <c:numRef>
              <c:f>Kauppa!$C$3:$C$11</c:f>
              <c:numCache>
                <c:formatCode>0%</c:formatCode>
                <c:ptCount val="9"/>
                <c:pt idx="0">
                  <c:v>0.22334412609258639</c:v>
                </c:pt>
                <c:pt idx="1">
                  <c:v>0.2342918150343751</c:v>
                </c:pt>
                <c:pt idx="2">
                  <c:v>0.24539150495301107</c:v>
                </c:pt>
                <c:pt idx="3">
                  <c:v>0.25229187858085961</c:v>
                </c:pt>
                <c:pt idx="4">
                  <c:v>0.25456231745394498</c:v>
                </c:pt>
                <c:pt idx="5">
                  <c:v>0.25509674689092815</c:v>
                </c:pt>
                <c:pt idx="6">
                  <c:v>0.25714788449324111</c:v>
                </c:pt>
                <c:pt idx="7">
                  <c:v>0.24990517529040246</c:v>
                </c:pt>
                <c:pt idx="8">
                  <c:v>0.24195421435643566</c:v>
                </c:pt>
              </c:numCache>
            </c:numRef>
          </c:val>
          <c:smooth val="0"/>
          <c:extLst>
            <c:ext xmlns:c16="http://schemas.microsoft.com/office/drawing/2014/chart" uri="{C3380CC4-5D6E-409C-BE32-E72D297353CC}">
              <c16:uniqueId val="{00000001-4FEE-4B8D-81EA-23CD37B402ED}"/>
            </c:ext>
          </c:extLst>
        </c:ser>
        <c:dLbls>
          <c:showLegendKey val="0"/>
          <c:showVal val="0"/>
          <c:showCatName val="0"/>
          <c:showSerName val="0"/>
          <c:showPercent val="0"/>
          <c:showBubbleSize val="0"/>
        </c:dLbls>
        <c:marker val="1"/>
        <c:smooth val="0"/>
        <c:axId val="992582496"/>
        <c:axId val="952016968"/>
      </c:lineChart>
      <c:catAx>
        <c:axId val="953498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53493088"/>
        <c:crosses val="autoZero"/>
        <c:auto val="1"/>
        <c:lblAlgn val="ctr"/>
        <c:lblOffset val="100"/>
        <c:noMultiLvlLbl val="0"/>
      </c:catAx>
      <c:valAx>
        <c:axId val="953493088"/>
        <c:scaling>
          <c:orientation val="minMax"/>
          <c:max val="460"/>
          <c:min val="3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53498488"/>
        <c:crosses val="autoZero"/>
        <c:crossBetween val="between"/>
      </c:valAx>
      <c:valAx>
        <c:axId val="952016968"/>
        <c:scaling>
          <c:orientation val="minMax"/>
          <c:max val="0.30000000000000004"/>
          <c:min val="0.2"/>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92582496"/>
        <c:crosses val="max"/>
        <c:crossBetween val="between"/>
      </c:valAx>
      <c:catAx>
        <c:axId val="992582496"/>
        <c:scaling>
          <c:orientation val="minMax"/>
        </c:scaling>
        <c:delete val="1"/>
        <c:axPos val="b"/>
        <c:majorTickMark val="out"/>
        <c:minorTickMark val="none"/>
        <c:tickLblPos val="nextTo"/>
        <c:crossAx val="9520169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sz="1400" b="1" i="0" u="none" strike="noStrike" baseline="0">
                <a:effectLst/>
              </a:rPr>
              <a:t>Kirpputoritoimialoilla toimivien toimipaikkojen lukumäärä, liikevaihto ja henkilöstömäärä vuosina 2013–2021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1"/>
          <c:order val="0"/>
          <c:tx>
            <c:strRef>
              <c:f>Kirpputorikauppa!$D$1</c:f>
              <c:strCache>
                <c:ptCount val="1"/>
                <c:pt idx="0">
                  <c:v>Henkilöstömäärä (kpl)</c:v>
                </c:pt>
              </c:strCache>
            </c:strRef>
          </c:tx>
          <c:spPr>
            <a:solidFill>
              <a:schemeClr val="accent2"/>
            </a:solidFill>
            <a:ln>
              <a:noFill/>
            </a:ln>
            <a:effectLst/>
          </c:spPr>
          <c:invertIfNegative val="0"/>
          <c:cat>
            <c:numRef>
              <c:f>Kirpputorikauppa!$A$2:$A$10</c:f>
              <c:numCache>
                <c:formatCode>0</c:formatCode>
                <c:ptCount val="9"/>
                <c:pt idx="0">
                  <c:v>2013</c:v>
                </c:pt>
                <c:pt idx="1">
                  <c:v>2014</c:v>
                </c:pt>
                <c:pt idx="2">
                  <c:v>2015</c:v>
                </c:pt>
                <c:pt idx="3">
                  <c:v>2016</c:v>
                </c:pt>
                <c:pt idx="4">
                  <c:v>2017</c:v>
                </c:pt>
                <c:pt idx="5">
                  <c:v>2018</c:v>
                </c:pt>
                <c:pt idx="6">
                  <c:v>2019</c:v>
                </c:pt>
                <c:pt idx="7">
                  <c:v>2020</c:v>
                </c:pt>
                <c:pt idx="8">
                  <c:v>2021</c:v>
                </c:pt>
              </c:numCache>
            </c:numRef>
          </c:cat>
          <c:val>
            <c:numRef>
              <c:f>Kirpputorikauppa!$D$2:$D$10</c:f>
              <c:numCache>
                <c:formatCode>General</c:formatCode>
                <c:ptCount val="9"/>
                <c:pt idx="0">
                  <c:v>1168.0919542886299</c:v>
                </c:pt>
                <c:pt idx="1">
                  <c:v>1064.711</c:v>
                </c:pt>
                <c:pt idx="2">
                  <c:v>1150.4822445125301</c:v>
                </c:pt>
                <c:pt idx="3">
                  <c:v>1140.5482246041599</c:v>
                </c:pt>
                <c:pt idx="4">
                  <c:v>1073.9272260555299</c:v>
                </c:pt>
                <c:pt idx="5">
                  <c:v>1040.31531322621</c:v>
                </c:pt>
                <c:pt idx="6">
                  <c:v>998.61055270842803</c:v>
                </c:pt>
                <c:pt idx="7">
                  <c:v>880.60200000000202</c:v>
                </c:pt>
                <c:pt idx="8">
                  <c:v>819.75000000000102</c:v>
                </c:pt>
              </c:numCache>
            </c:numRef>
          </c:val>
          <c:extLst>
            <c:ext xmlns:c16="http://schemas.microsoft.com/office/drawing/2014/chart" uri="{C3380CC4-5D6E-409C-BE32-E72D297353CC}">
              <c16:uniqueId val="{00000001-87F9-4C25-B06E-AD543AC78013}"/>
            </c:ext>
          </c:extLst>
        </c:ser>
        <c:ser>
          <c:idx val="0"/>
          <c:order val="1"/>
          <c:tx>
            <c:strRef>
              <c:f>Kirpputorikauppa!$B$1</c:f>
              <c:strCache>
                <c:ptCount val="1"/>
                <c:pt idx="0">
                  <c:v>Toimipaikkojen lukumäärä (kpl)</c:v>
                </c:pt>
              </c:strCache>
            </c:strRef>
          </c:tx>
          <c:spPr>
            <a:solidFill>
              <a:schemeClr val="accent1"/>
            </a:solidFill>
            <a:ln>
              <a:noFill/>
            </a:ln>
            <a:effectLst/>
          </c:spPr>
          <c:invertIfNegative val="0"/>
          <c:cat>
            <c:numRef>
              <c:f>Kirpputorikauppa!$A$2:$A$10</c:f>
              <c:numCache>
                <c:formatCode>0</c:formatCode>
                <c:ptCount val="9"/>
                <c:pt idx="0">
                  <c:v>2013</c:v>
                </c:pt>
                <c:pt idx="1">
                  <c:v>2014</c:v>
                </c:pt>
                <c:pt idx="2">
                  <c:v>2015</c:v>
                </c:pt>
                <c:pt idx="3">
                  <c:v>2016</c:v>
                </c:pt>
                <c:pt idx="4">
                  <c:v>2017</c:v>
                </c:pt>
                <c:pt idx="5">
                  <c:v>2018</c:v>
                </c:pt>
                <c:pt idx="6">
                  <c:v>2019</c:v>
                </c:pt>
                <c:pt idx="7">
                  <c:v>2020</c:v>
                </c:pt>
                <c:pt idx="8">
                  <c:v>2021</c:v>
                </c:pt>
              </c:numCache>
            </c:numRef>
          </c:cat>
          <c:val>
            <c:numRef>
              <c:f>Kirpputorikauppa!$B$2:$B$10</c:f>
              <c:numCache>
                <c:formatCode>0</c:formatCode>
                <c:ptCount val="9"/>
                <c:pt idx="0">
                  <c:v>995</c:v>
                </c:pt>
                <c:pt idx="1">
                  <c:v>747</c:v>
                </c:pt>
                <c:pt idx="2">
                  <c:v>910</c:v>
                </c:pt>
                <c:pt idx="3">
                  <c:v>872</c:v>
                </c:pt>
                <c:pt idx="4">
                  <c:v>832</c:v>
                </c:pt>
                <c:pt idx="5">
                  <c:v>774</c:v>
                </c:pt>
                <c:pt idx="6">
                  <c:v>708</c:v>
                </c:pt>
                <c:pt idx="7">
                  <c:v>684</c:v>
                </c:pt>
                <c:pt idx="8">
                  <c:v>637</c:v>
                </c:pt>
              </c:numCache>
            </c:numRef>
          </c:val>
          <c:extLst>
            <c:ext xmlns:c16="http://schemas.microsoft.com/office/drawing/2014/chart" uri="{C3380CC4-5D6E-409C-BE32-E72D297353CC}">
              <c16:uniqueId val="{00000000-87F9-4C25-B06E-AD543AC78013}"/>
            </c:ext>
          </c:extLst>
        </c:ser>
        <c:dLbls>
          <c:showLegendKey val="0"/>
          <c:showVal val="0"/>
          <c:showCatName val="0"/>
          <c:showSerName val="0"/>
          <c:showPercent val="0"/>
          <c:showBubbleSize val="0"/>
        </c:dLbls>
        <c:gapWidth val="219"/>
        <c:axId val="1029895488"/>
        <c:axId val="1029898728"/>
      </c:barChart>
      <c:lineChart>
        <c:grouping val="standard"/>
        <c:varyColors val="0"/>
        <c:ser>
          <c:idx val="2"/>
          <c:order val="2"/>
          <c:tx>
            <c:strRef>
              <c:f>Kirpputorikauppa!$C$1</c:f>
              <c:strCache>
                <c:ptCount val="1"/>
                <c:pt idx="0">
                  <c:v>Liikevaihto (milj. €)</c:v>
                </c:pt>
              </c:strCache>
            </c:strRef>
          </c:tx>
          <c:spPr>
            <a:ln w="28575" cap="rnd">
              <a:solidFill>
                <a:schemeClr val="accent3"/>
              </a:solidFill>
              <a:round/>
            </a:ln>
            <a:effectLst/>
          </c:spPr>
          <c:marker>
            <c:symbol val="none"/>
          </c:marker>
          <c:cat>
            <c:numRef>
              <c:f>Kirpputorikauppa!$A$2:$A$10</c:f>
              <c:numCache>
                <c:formatCode>0</c:formatCode>
                <c:ptCount val="9"/>
                <c:pt idx="0">
                  <c:v>2013</c:v>
                </c:pt>
                <c:pt idx="1">
                  <c:v>2014</c:v>
                </c:pt>
                <c:pt idx="2">
                  <c:v>2015</c:v>
                </c:pt>
                <c:pt idx="3">
                  <c:v>2016</c:v>
                </c:pt>
                <c:pt idx="4">
                  <c:v>2017</c:v>
                </c:pt>
                <c:pt idx="5">
                  <c:v>2018</c:v>
                </c:pt>
                <c:pt idx="6">
                  <c:v>2019</c:v>
                </c:pt>
                <c:pt idx="7">
                  <c:v>2020</c:v>
                </c:pt>
                <c:pt idx="8">
                  <c:v>2021</c:v>
                </c:pt>
              </c:numCache>
            </c:numRef>
          </c:cat>
          <c:val>
            <c:numRef>
              <c:f>Kirpputorikauppa!$C$2:$C$10</c:f>
              <c:numCache>
                <c:formatCode>General</c:formatCode>
                <c:ptCount val="9"/>
                <c:pt idx="0">
                  <c:v>76.151696269196492</c:v>
                </c:pt>
                <c:pt idx="1">
                  <c:v>76.368932628641801</c:v>
                </c:pt>
                <c:pt idx="2">
                  <c:v>83.276348812934998</c:v>
                </c:pt>
                <c:pt idx="3">
                  <c:v>82.259428159578292</c:v>
                </c:pt>
                <c:pt idx="4">
                  <c:v>80.847280186500697</c:v>
                </c:pt>
                <c:pt idx="5">
                  <c:v>81.317157380326194</c:v>
                </c:pt>
                <c:pt idx="6">
                  <c:v>83.896978036675705</c:v>
                </c:pt>
                <c:pt idx="7">
                  <c:v>76.418845237193096</c:v>
                </c:pt>
                <c:pt idx="8">
                  <c:v>89.751203577913103</c:v>
                </c:pt>
              </c:numCache>
            </c:numRef>
          </c:val>
          <c:smooth val="0"/>
          <c:extLst>
            <c:ext xmlns:c16="http://schemas.microsoft.com/office/drawing/2014/chart" uri="{C3380CC4-5D6E-409C-BE32-E72D297353CC}">
              <c16:uniqueId val="{00000002-87F9-4C25-B06E-AD543AC78013}"/>
            </c:ext>
          </c:extLst>
        </c:ser>
        <c:dLbls>
          <c:showLegendKey val="0"/>
          <c:showVal val="0"/>
          <c:showCatName val="0"/>
          <c:showSerName val="0"/>
          <c:showPercent val="0"/>
          <c:showBubbleSize val="0"/>
        </c:dLbls>
        <c:marker val="1"/>
        <c:smooth val="0"/>
        <c:axId val="959655784"/>
        <c:axId val="959655424"/>
      </c:lineChart>
      <c:catAx>
        <c:axId val="10298954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029898728"/>
        <c:crosses val="autoZero"/>
        <c:auto val="1"/>
        <c:lblAlgn val="ctr"/>
        <c:lblOffset val="100"/>
        <c:noMultiLvlLbl val="0"/>
      </c:catAx>
      <c:valAx>
        <c:axId val="1029898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029895488"/>
        <c:crosses val="autoZero"/>
        <c:crossBetween val="between"/>
      </c:valAx>
      <c:valAx>
        <c:axId val="95965542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59655784"/>
        <c:crosses val="max"/>
        <c:crossBetween val="between"/>
      </c:valAx>
      <c:catAx>
        <c:axId val="959655784"/>
        <c:scaling>
          <c:orientation val="minMax"/>
        </c:scaling>
        <c:delete val="1"/>
        <c:axPos val="b"/>
        <c:numFmt formatCode="0" sourceLinked="1"/>
        <c:majorTickMark val="out"/>
        <c:minorTickMark val="none"/>
        <c:tickLblPos val="nextTo"/>
        <c:crossAx val="9596554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11</xdr:row>
      <xdr:rowOff>0</xdr:rowOff>
    </xdr:from>
    <xdr:to>
      <xdr:col>11</xdr:col>
      <xdr:colOff>304800</xdr:colOff>
      <xdr:row>12</xdr:row>
      <xdr:rowOff>114300</xdr:rowOff>
    </xdr:to>
    <xdr:sp macro="" textlink="">
      <xdr:nvSpPr>
        <xdr:cNvPr id="16385" name="AutoShape 1">
          <a:extLst>
            <a:ext uri="{FF2B5EF4-FFF2-40B4-BE49-F238E27FC236}">
              <a16:creationId xmlns:a16="http://schemas.microsoft.com/office/drawing/2014/main" id="{800249A6-E745-93BB-6561-8DB627B86175}"/>
            </a:ext>
          </a:extLst>
        </xdr:cNvPr>
        <xdr:cNvSpPr>
          <a:spLocks noChangeAspect="1" noChangeArrowheads="1"/>
        </xdr:cNvSpPr>
      </xdr:nvSpPr>
      <xdr:spPr bwMode="auto">
        <a:xfrm>
          <a:off x="67056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11</xdr:row>
      <xdr:rowOff>0</xdr:rowOff>
    </xdr:from>
    <xdr:to>
      <xdr:col>11</xdr:col>
      <xdr:colOff>304800</xdr:colOff>
      <xdr:row>12</xdr:row>
      <xdr:rowOff>114300</xdr:rowOff>
    </xdr:to>
    <xdr:sp macro="" textlink="">
      <xdr:nvSpPr>
        <xdr:cNvPr id="16386" name="AutoShape 2">
          <a:extLst>
            <a:ext uri="{FF2B5EF4-FFF2-40B4-BE49-F238E27FC236}">
              <a16:creationId xmlns:a16="http://schemas.microsoft.com/office/drawing/2014/main" id="{74F424C7-16C4-3815-F7D6-15BB6B62A6F1}"/>
            </a:ext>
          </a:extLst>
        </xdr:cNvPr>
        <xdr:cNvSpPr>
          <a:spLocks noChangeAspect="1" noChangeArrowheads="1"/>
        </xdr:cNvSpPr>
      </xdr:nvSpPr>
      <xdr:spPr bwMode="auto">
        <a:xfrm>
          <a:off x="67056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152399</xdr:colOff>
      <xdr:row>6</xdr:row>
      <xdr:rowOff>150776</xdr:rowOff>
    </xdr:from>
    <xdr:to>
      <xdr:col>16</xdr:col>
      <xdr:colOff>333374</xdr:colOff>
      <xdr:row>29</xdr:row>
      <xdr:rowOff>152399</xdr:rowOff>
    </xdr:to>
    <xdr:pic>
      <xdr:nvPicPr>
        <xdr:cNvPr id="2" name="Kuva 1">
          <a:extLst>
            <a:ext uri="{FF2B5EF4-FFF2-40B4-BE49-F238E27FC236}">
              <a16:creationId xmlns:a16="http://schemas.microsoft.com/office/drawing/2014/main" id="{B628A575-0B89-7DC2-20A5-C03A0A0B3135}"/>
            </a:ext>
          </a:extLst>
        </xdr:cNvPr>
        <xdr:cNvPicPr>
          <a:picLocks noChangeAspect="1"/>
        </xdr:cNvPicPr>
      </xdr:nvPicPr>
      <xdr:blipFill>
        <a:blip xmlns:r="http://schemas.openxmlformats.org/officeDocument/2006/relationships" r:embed="rId1"/>
        <a:stretch>
          <a:fillRect/>
        </a:stretch>
      </xdr:blipFill>
      <xdr:spPr>
        <a:xfrm>
          <a:off x="1981199" y="1293776"/>
          <a:ext cx="8105775" cy="43831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185737</xdr:colOff>
      <xdr:row>11</xdr:row>
      <xdr:rowOff>109537</xdr:rowOff>
    </xdr:from>
    <xdr:to>
      <xdr:col>12</xdr:col>
      <xdr:colOff>52387</xdr:colOff>
      <xdr:row>25</xdr:row>
      <xdr:rowOff>185737</xdr:rowOff>
    </xdr:to>
    <xdr:graphicFrame macro="">
      <xdr:nvGraphicFramePr>
        <xdr:cNvPr id="2" name="Kaavio 1">
          <a:extLst>
            <a:ext uri="{FF2B5EF4-FFF2-40B4-BE49-F238E27FC236}">
              <a16:creationId xmlns:a16="http://schemas.microsoft.com/office/drawing/2014/main" id="{929876BE-9ED3-4ED7-D9B9-09FE0DAD62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395286</xdr:colOff>
      <xdr:row>9</xdr:row>
      <xdr:rowOff>152400</xdr:rowOff>
    </xdr:from>
    <xdr:to>
      <xdr:col>17</xdr:col>
      <xdr:colOff>361949</xdr:colOff>
      <xdr:row>26</xdr:row>
      <xdr:rowOff>52387</xdr:rowOff>
    </xdr:to>
    <xdr:graphicFrame macro="">
      <xdr:nvGraphicFramePr>
        <xdr:cNvPr id="2" name="Kaavio 1">
          <a:extLst>
            <a:ext uri="{FF2B5EF4-FFF2-40B4-BE49-F238E27FC236}">
              <a16:creationId xmlns:a16="http://schemas.microsoft.com/office/drawing/2014/main" id="{29ECA77A-1BF5-BB4A-3727-9001F3A1E7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552449</xdr:colOff>
      <xdr:row>1</xdr:row>
      <xdr:rowOff>39781</xdr:rowOff>
    </xdr:from>
    <xdr:to>
      <xdr:col>16</xdr:col>
      <xdr:colOff>314324</xdr:colOff>
      <xdr:row>41</xdr:row>
      <xdr:rowOff>161925</xdr:rowOff>
    </xdr:to>
    <xdr:pic>
      <xdr:nvPicPr>
        <xdr:cNvPr id="2" name="Kuva 1" descr="Kolme karttaa esittävät kirpputorien lukumäärät maakunnittain vuosille 2013, 2017 ja 2020. Toimipaikkojen lukumäärä on kuvattu viisiportaisesti: alle 16, 16–30, 31–60, 61–120 ja yli 120 kirpputoria. Kirpputoreja on eniten Uudellamaalla, Varsinais-Suomessa ja Pirkanmaalla. Vuosien 2013 ja 2020 välillä kirpputoritoimipaikkojen lukumäärä on selvästi supistunut muun muassa Pohjanmaalla ja Etelä-Pohjanmaalla, sekä Eteliä-Karjalassa, joissa se on laskenut 16–30 kirpputorista alle 16 kirpputoriin.">
          <a:extLst>
            <a:ext uri="{FF2B5EF4-FFF2-40B4-BE49-F238E27FC236}">
              <a16:creationId xmlns:a16="http://schemas.microsoft.com/office/drawing/2014/main" id="{63B9D601-CE6D-2C15-B386-0C6AEC233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49" y="39781"/>
          <a:ext cx="4029075" cy="7742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4</xdr:row>
      <xdr:rowOff>0</xdr:rowOff>
    </xdr:from>
    <xdr:to>
      <xdr:col>14</xdr:col>
      <xdr:colOff>592800</xdr:colOff>
      <xdr:row>23</xdr:row>
      <xdr:rowOff>111109</xdr:rowOff>
    </xdr:to>
    <xdr:graphicFrame macro="">
      <xdr:nvGraphicFramePr>
        <xdr:cNvPr id="2" name="Kaavio 1">
          <a:extLst>
            <a:ext uri="{FF2B5EF4-FFF2-40B4-BE49-F238E27FC236}">
              <a16:creationId xmlns:a16="http://schemas.microsoft.com/office/drawing/2014/main" id="{6D03F279-BF7B-4A3F-9095-2968AF8077D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0</xdr:colOff>
      <xdr:row>1</xdr:row>
      <xdr:rowOff>0</xdr:rowOff>
    </xdr:from>
    <xdr:to>
      <xdr:col>18</xdr:col>
      <xdr:colOff>592800</xdr:colOff>
      <xdr:row>20</xdr:row>
      <xdr:rowOff>76200</xdr:rowOff>
    </xdr:to>
    <xdr:graphicFrame macro="">
      <xdr:nvGraphicFramePr>
        <xdr:cNvPr id="2" name="Kaavio 1">
          <a:extLst>
            <a:ext uri="{FF2B5EF4-FFF2-40B4-BE49-F238E27FC236}">
              <a16:creationId xmlns:a16="http://schemas.microsoft.com/office/drawing/2014/main" id="{F72207E8-0B2D-4331-81EB-76E5ECD1D0D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16</xdr:col>
      <xdr:colOff>600075</xdr:colOff>
      <xdr:row>24</xdr:row>
      <xdr:rowOff>161925</xdr:rowOff>
    </xdr:to>
    <xdr:pic>
      <xdr:nvPicPr>
        <xdr:cNvPr id="2" name="Kuva 1" descr="Piirakkadiagrammissa on kuvattu vertaismajoituksen vuokranneiden kotitalouksien osuuksia vuonna 2019. 81 prosenttia kotitalouksista ei ollut vuokrannut vertaismajoitusta omaan käyttöön kuluneen kalenterivuoden aikana. 10 prosenttia kotitalouksista oli vuokrannut vertaismajoituksena ainoastaan ulkomailla ja 9 prosenttia oli vuokrannut vertaismajoituksen Suomessa.">
          <a:extLst>
            <a:ext uri="{FF2B5EF4-FFF2-40B4-BE49-F238E27FC236}">
              <a16:creationId xmlns:a16="http://schemas.microsoft.com/office/drawing/2014/main" id="{B020279A-AE9D-6BFA-A2FD-4E8CBEDC4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5150" y="571500"/>
          <a:ext cx="4867275" cy="416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8</xdr:col>
      <xdr:colOff>433386</xdr:colOff>
      <xdr:row>8</xdr:row>
      <xdr:rowOff>133350</xdr:rowOff>
    </xdr:from>
    <xdr:to>
      <xdr:col>18</xdr:col>
      <xdr:colOff>361949</xdr:colOff>
      <xdr:row>25</xdr:row>
      <xdr:rowOff>90487</xdr:rowOff>
    </xdr:to>
    <xdr:graphicFrame macro="">
      <xdr:nvGraphicFramePr>
        <xdr:cNvPr id="2" name="Kaavio 1">
          <a:extLst>
            <a:ext uri="{FF2B5EF4-FFF2-40B4-BE49-F238E27FC236}">
              <a16:creationId xmlns:a16="http://schemas.microsoft.com/office/drawing/2014/main" id="{206821FE-B74B-E38F-9CFE-889C0253EA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47624</xdr:colOff>
      <xdr:row>4</xdr:row>
      <xdr:rowOff>133350</xdr:rowOff>
    </xdr:from>
    <xdr:to>
      <xdr:col>18</xdr:col>
      <xdr:colOff>171449</xdr:colOff>
      <xdr:row>24</xdr:row>
      <xdr:rowOff>71437</xdr:rowOff>
    </xdr:to>
    <xdr:graphicFrame macro="">
      <xdr:nvGraphicFramePr>
        <xdr:cNvPr id="2" name="Kaavio 1">
          <a:extLst>
            <a:ext uri="{FF2B5EF4-FFF2-40B4-BE49-F238E27FC236}">
              <a16:creationId xmlns:a16="http://schemas.microsoft.com/office/drawing/2014/main" id="{DED3EBFC-8C50-FE87-FB48-7D3D864001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338137</xdr:colOff>
      <xdr:row>8</xdr:row>
      <xdr:rowOff>138112</xdr:rowOff>
    </xdr:from>
    <xdr:to>
      <xdr:col>14</xdr:col>
      <xdr:colOff>33337</xdr:colOff>
      <xdr:row>23</xdr:row>
      <xdr:rowOff>23812</xdr:rowOff>
    </xdr:to>
    <xdr:graphicFrame macro="">
      <xdr:nvGraphicFramePr>
        <xdr:cNvPr id="2" name="Kaavio 1">
          <a:extLst>
            <a:ext uri="{FF2B5EF4-FFF2-40B4-BE49-F238E27FC236}">
              <a16:creationId xmlns:a16="http://schemas.microsoft.com/office/drawing/2014/main" id="{250824B4-7EE7-E0D3-18EF-C53A852C93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8</xdr:col>
      <xdr:colOff>366712</xdr:colOff>
      <xdr:row>11</xdr:row>
      <xdr:rowOff>138111</xdr:rowOff>
    </xdr:from>
    <xdr:to>
      <xdr:col>17</xdr:col>
      <xdr:colOff>190500</xdr:colOff>
      <xdr:row>30</xdr:row>
      <xdr:rowOff>9524</xdr:rowOff>
    </xdr:to>
    <xdr:graphicFrame macro="">
      <xdr:nvGraphicFramePr>
        <xdr:cNvPr id="2" name="Kaavio 1">
          <a:extLst>
            <a:ext uri="{FF2B5EF4-FFF2-40B4-BE49-F238E27FC236}">
              <a16:creationId xmlns:a16="http://schemas.microsoft.com/office/drawing/2014/main" id="{762BE50B-BE27-A8BB-CCF1-5D1CA7F8FA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104775</xdr:colOff>
      <xdr:row>5</xdr:row>
      <xdr:rowOff>109537</xdr:rowOff>
    </xdr:from>
    <xdr:to>
      <xdr:col>16</xdr:col>
      <xdr:colOff>409575</xdr:colOff>
      <xdr:row>19</xdr:row>
      <xdr:rowOff>185737</xdr:rowOff>
    </xdr:to>
    <xdr:graphicFrame macro="">
      <xdr:nvGraphicFramePr>
        <xdr:cNvPr id="2" name="Kaavio 1">
          <a:extLst>
            <a:ext uri="{FF2B5EF4-FFF2-40B4-BE49-F238E27FC236}">
              <a16:creationId xmlns:a16="http://schemas.microsoft.com/office/drawing/2014/main" id="{21BB8E3A-1D06-AC5D-2608-F7E92A2843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190500</xdr:colOff>
      <xdr:row>11</xdr:row>
      <xdr:rowOff>166687</xdr:rowOff>
    </xdr:from>
    <xdr:to>
      <xdr:col>16</xdr:col>
      <xdr:colOff>495300</xdr:colOff>
      <xdr:row>26</xdr:row>
      <xdr:rowOff>52387</xdr:rowOff>
    </xdr:to>
    <xdr:graphicFrame macro="">
      <xdr:nvGraphicFramePr>
        <xdr:cNvPr id="2" name="Kaavio 1">
          <a:extLst>
            <a:ext uri="{FF2B5EF4-FFF2-40B4-BE49-F238E27FC236}">
              <a16:creationId xmlns:a16="http://schemas.microsoft.com/office/drawing/2014/main" id="{3BEA396E-A398-DC23-48AD-F84BC820EE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2</xdr:row>
      <xdr:rowOff>0</xdr:rowOff>
    </xdr:from>
    <xdr:to>
      <xdr:col>14</xdr:col>
      <xdr:colOff>228601</xdr:colOff>
      <xdr:row>21</xdr:row>
      <xdr:rowOff>44625</xdr:rowOff>
    </xdr:to>
    <xdr:graphicFrame macro="">
      <xdr:nvGraphicFramePr>
        <xdr:cNvPr id="3" name="Kaavio 2">
          <a:extLst>
            <a:ext uri="{FF2B5EF4-FFF2-40B4-BE49-F238E27FC236}">
              <a16:creationId xmlns:a16="http://schemas.microsoft.com/office/drawing/2014/main" id="{EA97C290-CA91-48C0-8BD5-44486EFFF83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561974</xdr:colOff>
      <xdr:row>10</xdr:row>
      <xdr:rowOff>19050</xdr:rowOff>
    </xdr:from>
    <xdr:to>
      <xdr:col>21</xdr:col>
      <xdr:colOff>409575</xdr:colOff>
      <xdr:row>30</xdr:row>
      <xdr:rowOff>0</xdr:rowOff>
    </xdr:to>
    <xdr:graphicFrame macro="">
      <xdr:nvGraphicFramePr>
        <xdr:cNvPr id="2" name="Kaavio 1">
          <a:extLst>
            <a:ext uri="{FF2B5EF4-FFF2-40B4-BE49-F238E27FC236}">
              <a16:creationId xmlns:a16="http://schemas.microsoft.com/office/drawing/2014/main" id="{5618E5F0-82B3-AC26-ABFB-243F5C2AB8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57150</xdr:colOff>
      <xdr:row>6</xdr:row>
      <xdr:rowOff>119062</xdr:rowOff>
    </xdr:from>
    <xdr:to>
      <xdr:col>19</xdr:col>
      <xdr:colOff>514350</xdr:colOff>
      <xdr:row>24</xdr:row>
      <xdr:rowOff>66675</xdr:rowOff>
    </xdr:to>
    <xdr:graphicFrame macro="">
      <xdr:nvGraphicFramePr>
        <xdr:cNvPr id="3" name="Kaavio 2">
          <a:extLst>
            <a:ext uri="{FF2B5EF4-FFF2-40B4-BE49-F238E27FC236}">
              <a16:creationId xmlns:a16="http://schemas.microsoft.com/office/drawing/2014/main" id="{1367A4CC-0624-712B-FDA7-93BE3324A5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533400</xdr:colOff>
      <xdr:row>11</xdr:row>
      <xdr:rowOff>166687</xdr:rowOff>
    </xdr:from>
    <xdr:to>
      <xdr:col>18</xdr:col>
      <xdr:colOff>228600</xdr:colOff>
      <xdr:row>26</xdr:row>
      <xdr:rowOff>52387</xdr:rowOff>
    </xdr:to>
    <xdr:graphicFrame macro="">
      <xdr:nvGraphicFramePr>
        <xdr:cNvPr id="2" name="Kaavio 1">
          <a:extLst>
            <a:ext uri="{FF2B5EF4-FFF2-40B4-BE49-F238E27FC236}">
              <a16:creationId xmlns:a16="http://schemas.microsoft.com/office/drawing/2014/main" id="{D86E06F6-60CA-7EB3-348F-5478C9FEEE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260674</xdr:colOff>
      <xdr:row>5</xdr:row>
      <xdr:rowOff>161925</xdr:rowOff>
    </xdr:from>
    <xdr:to>
      <xdr:col>17</xdr:col>
      <xdr:colOff>400050</xdr:colOff>
      <xdr:row>44</xdr:row>
      <xdr:rowOff>28575</xdr:rowOff>
    </xdr:to>
    <xdr:pic>
      <xdr:nvPicPr>
        <xdr:cNvPr id="2" name="Kuva 1" descr="Kuvio sisältää Suomen kartan vuosille 2013, 2017 ja 2020. Kartoissa on esitetty kiertotaloustoimipaikkojen liikevaihto viisiportaisesti: alle 95 miljoonaa euroa, 96–180 miljoonaa euroa, 181–360 miljoonaa euroa, 361–700 miljoonaa euroa ja yli 701 miljoonaa euroa. Isoimmat liikevaihdot ovat keskittyneet eteläiseen-Suomeen. Uudellamaalla liikevaihto on kaikissa kartoissa ylimmällä tasolla. Pirkanmaan ja Varsinais-Suomen liikevaihto nousee vuoden 2017 kartassa toisiksi korkeimmalta tasolta korkeimmalle tasolle.">
          <a:extLst>
            <a:ext uri="{FF2B5EF4-FFF2-40B4-BE49-F238E27FC236}">
              <a16:creationId xmlns:a16="http://schemas.microsoft.com/office/drawing/2014/main" id="{FA7ED2CF-7373-32A3-5F38-8819D9E13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6274" y="923925"/>
          <a:ext cx="3796976" cy="729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66676</xdr:colOff>
      <xdr:row>9</xdr:row>
      <xdr:rowOff>28575</xdr:rowOff>
    </xdr:from>
    <xdr:to>
      <xdr:col>18</xdr:col>
      <xdr:colOff>295275</xdr:colOff>
      <xdr:row>26</xdr:row>
      <xdr:rowOff>66675</xdr:rowOff>
    </xdr:to>
    <xdr:graphicFrame macro="">
      <xdr:nvGraphicFramePr>
        <xdr:cNvPr id="2" name="Kaavio 1">
          <a:extLst>
            <a:ext uri="{FF2B5EF4-FFF2-40B4-BE49-F238E27FC236}">
              <a16:creationId xmlns:a16="http://schemas.microsoft.com/office/drawing/2014/main" id="{1F07BCF8-3837-008C-8078-6C0C08C315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395287</xdr:colOff>
      <xdr:row>11</xdr:row>
      <xdr:rowOff>166687</xdr:rowOff>
    </xdr:from>
    <xdr:to>
      <xdr:col>16</xdr:col>
      <xdr:colOff>90487</xdr:colOff>
      <xdr:row>26</xdr:row>
      <xdr:rowOff>52387</xdr:rowOff>
    </xdr:to>
    <xdr:graphicFrame macro="">
      <xdr:nvGraphicFramePr>
        <xdr:cNvPr id="2" name="Kaavio 1">
          <a:extLst>
            <a:ext uri="{FF2B5EF4-FFF2-40B4-BE49-F238E27FC236}">
              <a16:creationId xmlns:a16="http://schemas.microsoft.com/office/drawing/2014/main" id="{0A2CDE60-A53C-0A83-8A25-B47C810338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395287</xdr:colOff>
      <xdr:row>11</xdr:row>
      <xdr:rowOff>166687</xdr:rowOff>
    </xdr:from>
    <xdr:to>
      <xdr:col>16</xdr:col>
      <xdr:colOff>90487</xdr:colOff>
      <xdr:row>26</xdr:row>
      <xdr:rowOff>52387</xdr:rowOff>
    </xdr:to>
    <xdr:graphicFrame macro="">
      <xdr:nvGraphicFramePr>
        <xdr:cNvPr id="2" name="Kaavio 1">
          <a:extLst>
            <a:ext uri="{FF2B5EF4-FFF2-40B4-BE49-F238E27FC236}">
              <a16:creationId xmlns:a16="http://schemas.microsoft.com/office/drawing/2014/main" id="{AFB84C68-D7EB-DCD3-5692-F4B8710B7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20Kulutus/vertaistalou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ariaho\AppData\Local\Microsoft\Windows\INetCache\Content.Outlook\KH3PRLHP\Valmisdata_02122022_kuviot13_5cmleveatMAKROT%2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vot"/>
      <sheetName val="Arvot (Benjamin)"/>
      <sheetName val="Selite"/>
    </sheetNames>
    <sheetDataSet>
      <sheetData sheetId="0">
        <row r="3">
          <cell r="A3" t="str">
            <v>Ei vuokrannut</v>
          </cell>
          <cell r="B3">
            <v>0.76545048400000004</v>
          </cell>
        </row>
        <row r="4">
          <cell r="A4" t="str">
            <v>vuokra-, vertaisvuokra- ja yhteiskäyttöautot ainoastaan ulkomailla</v>
          </cell>
          <cell r="B4">
            <v>0.121370067</v>
          </cell>
        </row>
        <row r="5">
          <cell r="A5" t="str">
            <v>vuokra-autot suomessa</v>
          </cell>
          <cell r="B5">
            <v>8.7862993299999997E-2</v>
          </cell>
        </row>
        <row r="6">
          <cell r="A6" t="str">
            <v>Yhteiskäyttöautot suomessa</v>
          </cell>
          <cell r="B6">
            <v>2.23380491E-2</v>
          </cell>
        </row>
        <row r="7">
          <cell r="A7" t="str">
            <v>Vertaisvuokra-autot suomessa</v>
          </cell>
          <cell r="B7">
            <v>2.9784066000000001E-3</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Design"/>
      <sheetName val="2. Materiaalien otto"/>
      <sheetName val="3. Tuotanto"/>
      <sheetName val="Tuotanto; maakuntadata"/>
      <sheetName val="4. Logistiikka"/>
      <sheetName val="5. Kauppa ja palvelut"/>
      <sheetName val="6. Kulutus ja jakamistalous"/>
      <sheetName val="Kulutus; maakuntadata"/>
      <sheetName val="7. Jätteet"/>
      <sheetName val="8. Uudelleenkäyttö ja kierrätys"/>
    </sheetNames>
    <sheetDataSet>
      <sheetData sheetId="0"/>
      <sheetData sheetId="1"/>
      <sheetData sheetId="2"/>
      <sheetData sheetId="3"/>
      <sheetData sheetId="4"/>
      <sheetData sheetId="5"/>
      <sheetData sheetId="6">
        <row r="4">
          <cell r="B4" t="str">
            <v>Ostot kirpputoreilta</v>
          </cell>
          <cell r="C4" t="str">
            <v>Myynnit kirpputoreilla</v>
          </cell>
        </row>
        <row r="5">
          <cell r="A5" t="str">
            <v>Perinteinen</v>
          </cell>
          <cell r="B5">
            <v>163</v>
          </cell>
          <cell r="C5">
            <v>168</v>
          </cell>
        </row>
        <row r="6">
          <cell r="A6" t="str">
            <v>Internet</v>
          </cell>
          <cell r="B6">
            <v>318</v>
          </cell>
          <cell r="C6">
            <v>294</v>
          </cell>
        </row>
        <row r="7">
          <cell r="A7" t="str">
            <v>Yhteisöpalvelut</v>
          </cell>
          <cell r="B7">
            <v>125</v>
          </cell>
          <cell r="C7">
            <v>129</v>
          </cell>
        </row>
      </sheetData>
      <sheetData sheetId="7"/>
      <sheetData sheetId="8"/>
      <sheetData sheetId="9">
        <row r="36">
          <cell r="B36" t="str">
            <v>Uudelleenkäyttö (kokonaisina tai osina)</v>
          </cell>
          <cell r="C36" t="str">
            <v>Materiaalina hyödynnetty</v>
          </cell>
        </row>
        <row r="37">
          <cell r="A37">
            <v>2010</v>
          </cell>
          <cell r="B37">
            <v>288</v>
          </cell>
          <cell r="C37">
            <v>44899</v>
          </cell>
        </row>
        <row r="38">
          <cell r="A38">
            <v>2011</v>
          </cell>
          <cell r="B38">
            <v>535</v>
          </cell>
          <cell r="C38">
            <v>46409</v>
          </cell>
        </row>
        <row r="39">
          <cell r="A39">
            <v>2012</v>
          </cell>
          <cell r="B39">
            <v>564</v>
          </cell>
          <cell r="C39">
            <v>47286</v>
          </cell>
        </row>
        <row r="40">
          <cell r="A40">
            <v>2013</v>
          </cell>
          <cell r="B40">
            <v>1089</v>
          </cell>
          <cell r="C40">
            <v>50805</v>
          </cell>
        </row>
        <row r="41">
          <cell r="A41">
            <v>2014</v>
          </cell>
          <cell r="B41">
            <v>833</v>
          </cell>
          <cell r="C41">
            <v>77640</v>
          </cell>
        </row>
        <row r="42">
          <cell r="A42">
            <v>2015</v>
          </cell>
          <cell r="B42">
            <v>913</v>
          </cell>
          <cell r="C42">
            <v>52794</v>
          </cell>
        </row>
        <row r="43">
          <cell r="A43">
            <v>2016</v>
          </cell>
          <cell r="B43">
            <v>2116</v>
          </cell>
          <cell r="C43">
            <v>51437</v>
          </cell>
        </row>
        <row r="44">
          <cell r="A44">
            <v>2017</v>
          </cell>
          <cell r="B44">
            <v>2749</v>
          </cell>
          <cell r="C44">
            <v>56108</v>
          </cell>
        </row>
        <row r="45">
          <cell r="A45">
            <v>2018</v>
          </cell>
          <cell r="B45">
            <v>2102</v>
          </cell>
          <cell r="C45">
            <v>57720</v>
          </cell>
        </row>
        <row r="46">
          <cell r="A46">
            <v>2019</v>
          </cell>
          <cell r="B46">
            <v>3322</v>
          </cell>
          <cell r="C46">
            <v>61016</v>
          </cell>
        </row>
      </sheetData>
    </sheetDataSet>
  </externalBook>
</externalLink>
</file>

<file path=xl/theme/theme1.xml><?xml version="1.0" encoding="utf-8"?>
<a:theme xmlns:a="http://schemas.openxmlformats.org/drawingml/2006/main" name="Office-teema">
  <a:themeElements>
    <a:clrScheme name="TK_2023">
      <a:dk1>
        <a:sysClr val="windowText" lastClr="000000"/>
      </a:dk1>
      <a:lt1>
        <a:srgbClr val="FFFFFF"/>
      </a:lt1>
      <a:dk2>
        <a:srgbClr val="44546A"/>
      </a:dk2>
      <a:lt2>
        <a:srgbClr val="FFFFFF"/>
      </a:lt2>
      <a:accent1>
        <a:srgbClr val="1A56EC"/>
      </a:accent1>
      <a:accent2>
        <a:srgbClr val="F2644C"/>
      </a:accent2>
      <a:accent3>
        <a:srgbClr val="1B3160"/>
      </a:accent3>
      <a:accent4>
        <a:srgbClr val="9C8D87"/>
      </a:accent4>
      <a:accent5>
        <a:srgbClr val="26625D"/>
      </a:accent5>
      <a:accent6>
        <a:srgbClr val="7791E8"/>
      </a:accent6>
      <a:hlink>
        <a:srgbClr val="1A56EC"/>
      </a:hlink>
      <a:folHlink>
        <a:srgbClr val="1A56E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BA2C7-B7CB-46E4-B186-56FF87D69175}">
  <dimension ref="B2:Q32"/>
  <sheetViews>
    <sheetView workbookViewId="0">
      <selection activeCell="B29" sqref="B29"/>
    </sheetView>
  </sheetViews>
  <sheetFormatPr defaultRowHeight="15" x14ac:dyDescent="0.25"/>
  <cols>
    <col min="2" max="2" width="99.42578125" customWidth="1"/>
  </cols>
  <sheetData>
    <row r="2" spans="2:17" ht="15.75" thickBot="1" x14ac:dyDescent="0.3"/>
    <row r="3" spans="2:17" ht="23.25" x14ac:dyDescent="0.35">
      <c r="B3" s="46" t="s">
        <v>83</v>
      </c>
      <c r="G3" s="62" t="s">
        <v>158</v>
      </c>
      <c r="H3" s="63"/>
      <c r="I3" s="63"/>
      <c r="J3" s="64"/>
    </row>
    <row r="4" spans="2:17" ht="18.75" x14ac:dyDescent="0.3">
      <c r="B4" s="47" t="s">
        <v>95</v>
      </c>
      <c r="G4" s="65"/>
      <c r="H4" s="66"/>
      <c r="I4" s="66"/>
      <c r="J4" s="67"/>
    </row>
    <row r="5" spans="2:17" x14ac:dyDescent="0.25">
      <c r="B5" s="44" t="s">
        <v>84</v>
      </c>
      <c r="G5" s="65"/>
      <c r="H5" s="66"/>
      <c r="I5" s="66"/>
      <c r="J5" s="67"/>
    </row>
    <row r="6" spans="2:17" ht="18.75" x14ac:dyDescent="0.25">
      <c r="B6" s="48" t="s">
        <v>96</v>
      </c>
      <c r="G6" s="65"/>
      <c r="H6" s="66"/>
      <c r="I6" s="66"/>
      <c r="J6" s="67"/>
    </row>
    <row r="7" spans="2:17" x14ac:dyDescent="0.25">
      <c r="B7" s="52" t="s">
        <v>85</v>
      </c>
      <c r="G7" s="65"/>
      <c r="H7" s="66"/>
      <c r="I7" s="66"/>
      <c r="J7" s="67"/>
    </row>
    <row r="8" spans="2:17" ht="18.75" x14ac:dyDescent="0.3">
      <c r="B8" s="49" t="s">
        <v>97</v>
      </c>
      <c r="G8" s="65"/>
      <c r="H8" s="66"/>
      <c r="I8" s="66"/>
      <c r="J8" s="67"/>
    </row>
    <row r="9" spans="2:17" x14ac:dyDescent="0.25">
      <c r="B9" s="45" t="s">
        <v>86</v>
      </c>
      <c r="G9" s="65"/>
      <c r="H9" s="66"/>
      <c r="I9" s="66"/>
      <c r="J9" s="67"/>
    </row>
    <row r="10" spans="2:17" x14ac:dyDescent="0.25">
      <c r="B10" s="45" t="s">
        <v>87</v>
      </c>
      <c r="G10" s="65"/>
      <c r="H10" s="66"/>
      <c r="I10" s="66"/>
      <c r="J10" s="67"/>
      <c r="Q10" t="s">
        <v>114</v>
      </c>
    </row>
    <row r="11" spans="2:17" x14ac:dyDescent="0.25">
      <c r="B11" s="44" t="s">
        <v>117</v>
      </c>
      <c r="G11" s="65"/>
      <c r="H11" s="66"/>
      <c r="I11" s="66"/>
      <c r="J11" s="67"/>
    </row>
    <row r="12" spans="2:17" x14ac:dyDescent="0.25">
      <c r="B12" s="45" t="s">
        <v>88</v>
      </c>
      <c r="G12" s="65"/>
      <c r="H12" s="66"/>
      <c r="I12" s="66"/>
      <c r="J12" s="67"/>
    </row>
    <row r="13" spans="2:17" ht="18.75" x14ac:dyDescent="0.25">
      <c r="B13" s="50" t="s">
        <v>98</v>
      </c>
      <c r="G13" s="65"/>
      <c r="H13" s="66"/>
      <c r="I13" s="66"/>
      <c r="J13" s="67"/>
    </row>
    <row r="14" spans="2:17" ht="15.75" thickBot="1" x14ac:dyDescent="0.3">
      <c r="B14" s="45" t="s">
        <v>89</v>
      </c>
      <c r="G14" s="68"/>
      <c r="H14" s="69"/>
      <c r="I14" s="69"/>
      <c r="J14" s="70"/>
    </row>
    <row r="15" spans="2:17" x14ac:dyDescent="0.25">
      <c r="B15" s="45" t="s">
        <v>90</v>
      </c>
    </row>
    <row r="16" spans="2:17" ht="18.75" x14ac:dyDescent="0.25">
      <c r="B16" s="50" t="s">
        <v>99</v>
      </c>
    </row>
    <row r="17" spans="2:2" x14ac:dyDescent="0.25">
      <c r="B17" s="45" t="s">
        <v>82</v>
      </c>
    </row>
    <row r="18" spans="2:2" ht="18.75" x14ac:dyDescent="0.25">
      <c r="B18" s="50" t="s">
        <v>100</v>
      </c>
    </row>
    <row r="19" spans="2:2" x14ac:dyDescent="0.25">
      <c r="B19" s="44" t="s">
        <v>91</v>
      </c>
    </row>
    <row r="20" spans="2:2" x14ac:dyDescent="0.25">
      <c r="B20" s="44" t="s">
        <v>118</v>
      </c>
    </row>
    <row r="21" spans="2:2" x14ac:dyDescent="0.25">
      <c r="B21" s="44" t="s">
        <v>134</v>
      </c>
    </row>
    <row r="22" spans="2:2" x14ac:dyDescent="0.25">
      <c r="B22" s="44" t="s">
        <v>149</v>
      </c>
    </row>
    <row r="23" spans="2:2" x14ac:dyDescent="0.25">
      <c r="B23" s="44" t="s">
        <v>150</v>
      </c>
    </row>
    <row r="24" spans="2:2" ht="18.75" x14ac:dyDescent="0.3">
      <c r="B24" s="51" t="s">
        <v>101</v>
      </c>
    </row>
    <row r="25" spans="2:2" x14ac:dyDescent="0.25">
      <c r="B25" s="44" t="s">
        <v>102</v>
      </c>
    </row>
    <row r="26" spans="2:2" x14ac:dyDescent="0.25">
      <c r="B26" s="45" t="s">
        <v>92</v>
      </c>
    </row>
    <row r="27" spans="2:2" x14ac:dyDescent="0.25">
      <c r="B27" s="45" t="s">
        <v>93</v>
      </c>
    </row>
    <row r="28" spans="2:2" ht="18.75" x14ac:dyDescent="0.25">
      <c r="B28" s="50" t="s">
        <v>103</v>
      </c>
    </row>
    <row r="29" spans="2:2" x14ac:dyDescent="0.25">
      <c r="B29" s="45" t="s">
        <v>94</v>
      </c>
    </row>
    <row r="30" spans="2:2" x14ac:dyDescent="0.25">
      <c r="B30" s="44" t="s">
        <v>107</v>
      </c>
    </row>
    <row r="31" spans="2:2" x14ac:dyDescent="0.25">
      <c r="B31" s="44" t="s">
        <v>151</v>
      </c>
    </row>
    <row r="32" spans="2:2" x14ac:dyDescent="0.25">
      <c r="B32" t="s">
        <v>104</v>
      </c>
    </row>
  </sheetData>
  <mergeCells count="1">
    <mergeCell ref="G3:J14"/>
  </mergeCells>
  <hyperlinks>
    <hyperlink ref="B5" location="Patentit!A1" display="Kiertotalousaiheiset patentit miljoonaa asukasta kohden vuosina 2010–2022" xr:uid="{704C1A10-62CE-4A95-84B1-13408E12D057}"/>
    <hyperlink ref="B9" location="'Kiertotalousaloille työllist'!A1" display="Kiertotalousaloille vuoden sisällä valmistumisesta työllistyneet koulutusasteittain vuosina 2010–2020" xr:uid="{6166807C-7012-4AB2-B082-5B4965DE8D14}"/>
    <hyperlink ref="B10" location="Kiertotaloustoimipaikat!A1" display="Kiertotaloustoimipaikkojen lukumäärä, liikevaihto ja henkilöstö vuosina 2013–2021" xr:uid="{21330A75-2E8D-4479-844F-C3C6C44FBD7C}"/>
    <hyperlink ref="B12" location="Mediaanipalkat!A1" display="Kiertotaloustoimialojen ja kaikkien toimialojen mediaanipalkat vuosina 2010–2020" xr:uid="{DAE200B6-483B-45C9-83A6-52AC2CEDFBE1}"/>
    <hyperlink ref="B14" location="'Tyhjät kuljetukset'!A1" display="Kuorma-autoliikenteen tyhjät kuljetukset vuosina 2011–2022" xr:uid="{170EF896-FA59-4370-BEAA-3DC1BDD06ADC}"/>
    <hyperlink ref="B15" location="Logistiikka!A1" display="Kierrätysmateriaalien ja palautuspakkausten kuljetus vuosina 2011–2022" xr:uid="{F0454CA5-064F-449B-82A5-6473901E6D12}"/>
    <hyperlink ref="B17" location="Kauppa!A1" display="Palvelualojen liikevaihdon osuus koko taloudesta vuosina 2013–2020" xr:uid="{E0010B73-67C8-422F-96D9-75094FE97812}"/>
    <hyperlink ref="B26" location="Kokonaisjätemäärä!A1" display="Kokonaisjätemäärä sekä jäteintensiteetti yhteensä ja ilman kaivosjätteitä vuosina 2010–2021" xr:uid="{3EC741F3-E4E1-443A-9364-613F324FED4F}"/>
    <hyperlink ref="B27" location="'Biokaasu_x0009__x0009__x0009__x0009__x0009_'!A1" display="Biokaasun tuotanto ja hyödyntäminen " xr:uid="{06AD503B-2935-4EAC-AE2E-68E558B1DE5A}"/>
    <hyperlink ref="B29" location="Kiertotalousaste!A1" display="Materiaalien kiertotalousaste 2013–2021 sekä EU-keskiarvo" xr:uid="{8B435004-89A2-4024-BC36-F9E7238B95D4}"/>
    <hyperlink ref="B30" location="Uudelleenkäyttö!A1" display="Uudelleenpinnoitettujen renkaiden arvo ja määrät vuosina 2013–2021" xr:uid="{F8807AFF-7575-46A5-A23A-186100D2AC4C}"/>
    <hyperlink ref="B7" location="'Materiaalien otto'!A1" display="Kotimainen materiaalien kulutus materiaaleittain ja materiaali-intensiteetti vuosina 2010–2022" xr:uid="{C09299D6-54CC-4048-9726-B423FCC86494}"/>
    <hyperlink ref="B19" location="Kirpputorikauppa!A1" display="Kirpputoritoimialoilla toimivien toimipaikkojen lukumäärä, liikevaihto ja henkilöstömäärä vuosina 2013–2021" xr:uid="{108E291E-035C-494A-8932-D9A3E4DBD90B}"/>
    <hyperlink ref="B11" location="'Toimipaikat maakunnittain'!A1" display="Kiertotaloustoimipaikkojen liikevaihto maakunnittain" xr:uid="{5B9B972F-B642-4351-AAA5-514B6E8B459D}"/>
    <hyperlink ref="B20" location="Kirpputorikauppa_alue!A1" display="Kirpputoritoimipaikkojen lukumäärä maakunnittain (KARTTA)" xr:uid="{72A5AADD-F6B1-40B0-911A-778EF369EDD6}"/>
    <hyperlink ref="B21" location="'Kirpputori ostot ja myynnit'!A1" display="Kotitalouksien keskimääräiset osto- ja myyntisummat eri kirpputorityypeissä vuonna 2019" xr:uid="{2BF09464-A0CE-47FC-899F-B618BCCA09A6}"/>
    <hyperlink ref="B22" location="'Vuokra ja yhtesikäyttö'!A1" display="Vuokra-, vertaisvuokra ja yhteiskäyttöautojen käyttö Suomessa ja ulkomailla 2019" xr:uid="{96746D23-109A-487E-AB4E-C5B39EF4090A}"/>
    <hyperlink ref="B23" location="'Asuntojen lyhytaikainen vuokrau'!A1" display="Asuntojen vertaisvuokraus Suomessa ja ulkomailla vuonna 2019" xr:uid="{D006DCBB-ECCA-4FA4-A55E-9C33D7DE1522}"/>
    <hyperlink ref="B31" location="'Uudelleenkäytetty elektroniikka'!A1" display="Uudelleenkäytetty ja materiaalina hyödynnetty sähkö- ja elektroniikkaromu vuosina 2010–2019" xr:uid="{28C4F0F6-FF12-4250-93C1-0224E821D120}"/>
    <hyperlink ref="B25" location="Yhdyskuntajätteet!A1" display="Yhdyskuntajätteet" xr:uid="{044C6F0B-4506-448B-9A3C-9F718A275709}"/>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8892F-5E52-4017-8A51-481ED883C031}">
  <dimension ref="B3:O15"/>
  <sheetViews>
    <sheetView workbookViewId="0">
      <selection activeCell="T18" sqref="T18"/>
    </sheetView>
  </sheetViews>
  <sheetFormatPr defaultRowHeight="15" x14ac:dyDescent="0.25"/>
  <sheetData>
    <row r="3" spans="2:15" x14ac:dyDescent="0.25">
      <c r="B3" t="s">
        <v>2</v>
      </c>
      <c r="C3" t="s">
        <v>80</v>
      </c>
      <c r="D3" t="s">
        <v>81</v>
      </c>
      <c r="E3" t="s">
        <v>42</v>
      </c>
    </row>
    <row r="4" spans="2:15" x14ac:dyDescent="0.25">
      <c r="B4">
        <v>2011</v>
      </c>
      <c r="C4">
        <v>3561</v>
      </c>
      <c r="D4">
        <v>1682</v>
      </c>
      <c r="E4">
        <v>66.5</v>
      </c>
      <c r="O4" s="6"/>
    </row>
    <row r="5" spans="2:15" x14ac:dyDescent="0.25">
      <c r="B5">
        <v>2012</v>
      </c>
      <c r="C5">
        <v>3508</v>
      </c>
      <c r="D5">
        <v>1559</v>
      </c>
      <c r="E5">
        <v>95</v>
      </c>
      <c r="O5" s="6"/>
    </row>
    <row r="6" spans="2:15" x14ac:dyDescent="0.25">
      <c r="B6">
        <v>2013</v>
      </c>
      <c r="C6">
        <v>4395</v>
      </c>
      <c r="D6">
        <v>1682</v>
      </c>
      <c r="E6">
        <v>98</v>
      </c>
      <c r="O6" s="6"/>
    </row>
    <row r="7" spans="2:15" x14ac:dyDescent="0.25">
      <c r="B7">
        <v>2014</v>
      </c>
      <c r="C7">
        <v>4422</v>
      </c>
      <c r="D7">
        <v>1148</v>
      </c>
      <c r="E7">
        <v>68</v>
      </c>
      <c r="O7" s="6"/>
    </row>
    <row r="8" spans="2:15" x14ac:dyDescent="0.25">
      <c r="B8">
        <v>2015</v>
      </c>
      <c r="C8">
        <v>3049</v>
      </c>
      <c r="D8">
        <v>908</v>
      </c>
      <c r="E8">
        <v>88.5</v>
      </c>
      <c r="O8" s="6"/>
    </row>
    <row r="9" spans="2:15" x14ac:dyDescent="0.25">
      <c r="B9">
        <v>2016</v>
      </c>
      <c r="C9">
        <v>4077</v>
      </c>
      <c r="D9">
        <v>1064</v>
      </c>
      <c r="E9">
        <v>89.5</v>
      </c>
      <c r="O9" s="6"/>
    </row>
    <row r="10" spans="2:15" x14ac:dyDescent="0.25">
      <c r="B10">
        <v>2017</v>
      </c>
      <c r="C10">
        <v>3278</v>
      </c>
      <c r="D10">
        <v>1581</v>
      </c>
      <c r="E10">
        <v>94</v>
      </c>
      <c r="O10" s="6"/>
    </row>
    <row r="11" spans="2:15" x14ac:dyDescent="0.25">
      <c r="B11">
        <v>2018</v>
      </c>
      <c r="C11">
        <v>1959</v>
      </c>
      <c r="D11">
        <v>1101</v>
      </c>
      <c r="E11">
        <v>113.5</v>
      </c>
      <c r="O11" s="6"/>
    </row>
    <row r="12" spans="2:15" x14ac:dyDescent="0.25">
      <c r="B12">
        <v>2019</v>
      </c>
      <c r="C12">
        <v>1231</v>
      </c>
      <c r="D12">
        <v>1265</v>
      </c>
      <c r="E12">
        <v>118.5</v>
      </c>
      <c r="O12" s="6"/>
    </row>
    <row r="13" spans="2:15" x14ac:dyDescent="0.25">
      <c r="B13">
        <v>2020</v>
      </c>
      <c r="C13">
        <v>3226</v>
      </c>
      <c r="D13">
        <v>1100</v>
      </c>
      <c r="E13">
        <v>120</v>
      </c>
      <c r="O13" s="6"/>
    </row>
    <row r="14" spans="2:15" x14ac:dyDescent="0.25">
      <c r="B14">
        <v>2021</v>
      </c>
      <c r="C14">
        <v>2954</v>
      </c>
      <c r="D14">
        <v>1315</v>
      </c>
      <c r="E14">
        <v>142</v>
      </c>
      <c r="O14" s="6"/>
    </row>
    <row r="15" spans="2:15" x14ac:dyDescent="0.25">
      <c r="B15">
        <v>2022</v>
      </c>
      <c r="C15">
        <v>2577</v>
      </c>
      <c r="D15">
        <v>1362</v>
      </c>
      <c r="E15">
        <v>152</v>
      </c>
      <c r="O15" s="6"/>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47806-D904-4CD9-9300-01E25F658DDF}">
  <dimension ref="A1:P11"/>
  <sheetViews>
    <sheetView workbookViewId="0">
      <selection activeCell="C11" sqref="C11"/>
    </sheetView>
  </sheetViews>
  <sheetFormatPr defaultRowHeight="15" x14ac:dyDescent="0.25"/>
  <cols>
    <col min="1" max="1" width="11.140625" customWidth="1"/>
    <col min="2" max="2" width="16" customWidth="1"/>
    <col min="3" max="11" width="12.28515625" bestFit="1" customWidth="1"/>
  </cols>
  <sheetData>
    <row r="1" spans="1:16" ht="19.5" x14ac:dyDescent="0.35">
      <c r="B1" s="43" t="s">
        <v>82</v>
      </c>
      <c r="C1" s="38"/>
      <c r="D1" s="38"/>
      <c r="E1" s="38"/>
      <c r="F1" s="38"/>
      <c r="G1" s="38"/>
      <c r="H1" s="38"/>
      <c r="I1" s="38"/>
      <c r="J1" s="38"/>
      <c r="K1" s="38"/>
      <c r="L1" s="38"/>
      <c r="M1" s="38"/>
      <c r="N1" s="38"/>
    </row>
    <row r="2" spans="1:16" x14ac:dyDescent="0.25">
      <c r="A2" t="s">
        <v>2</v>
      </c>
      <c r="B2" t="s">
        <v>43</v>
      </c>
      <c r="C2" t="s">
        <v>44</v>
      </c>
      <c r="D2" s="39"/>
      <c r="E2" s="39"/>
      <c r="F2" s="39"/>
      <c r="G2" s="39"/>
      <c r="H2" s="39"/>
      <c r="I2" s="39"/>
      <c r="J2" s="39"/>
      <c r="K2" s="39"/>
      <c r="L2" s="38"/>
      <c r="M2" s="38"/>
      <c r="N2" s="38"/>
      <c r="O2" s="37"/>
      <c r="P2" s="37"/>
    </row>
    <row r="3" spans="1:16" x14ac:dyDescent="0.25">
      <c r="A3">
        <v>2013</v>
      </c>
      <c r="B3">
        <v>393.86004700000001</v>
      </c>
      <c r="C3" s="36">
        <v>0.22334412609258639</v>
      </c>
      <c r="D3" s="40"/>
      <c r="E3" s="40"/>
      <c r="F3" s="40"/>
      <c r="G3" s="40"/>
      <c r="H3" s="40"/>
      <c r="I3" s="40"/>
      <c r="J3" s="40"/>
      <c r="K3" s="40"/>
      <c r="L3" s="38"/>
      <c r="M3" s="38"/>
      <c r="N3" s="38"/>
      <c r="O3" s="37"/>
      <c r="P3" s="37"/>
    </row>
    <row r="4" spans="1:16" x14ac:dyDescent="0.25">
      <c r="A4">
        <v>2014</v>
      </c>
      <c r="B4">
        <v>385.89736900000003</v>
      </c>
      <c r="C4" s="36">
        <v>0.2342918150343751</v>
      </c>
      <c r="D4" s="41"/>
      <c r="E4" s="41"/>
      <c r="F4" s="41"/>
      <c r="G4" s="41"/>
      <c r="H4" s="41"/>
      <c r="I4" s="41"/>
      <c r="J4" s="41"/>
      <c r="K4" s="41"/>
      <c r="L4" s="38"/>
      <c r="M4" s="38"/>
      <c r="N4" s="38"/>
      <c r="O4" s="37"/>
      <c r="P4" s="37"/>
    </row>
    <row r="5" spans="1:16" x14ac:dyDescent="0.25">
      <c r="A5">
        <v>2015</v>
      </c>
      <c r="B5">
        <v>380.516412</v>
      </c>
      <c r="C5" s="36">
        <v>0.24539150495301107</v>
      </c>
      <c r="D5" s="40"/>
      <c r="E5" s="40"/>
      <c r="F5" s="40"/>
      <c r="G5" s="40"/>
      <c r="H5" s="40"/>
      <c r="I5" s="40"/>
      <c r="J5" s="40"/>
      <c r="K5" s="40"/>
      <c r="L5" s="38"/>
      <c r="M5" s="38"/>
      <c r="N5" s="38"/>
      <c r="O5" s="37"/>
      <c r="P5" s="37"/>
    </row>
    <row r="6" spans="1:16" x14ac:dyDescent="0.25">
      <c r="A6">
        <v>2016</v>
      </c>
      <c r="B6">
        <v>387.32756499999999</v>
      </c>
      <c r="C6" s="36">
        <v>0.25229187858085961</v>
      </c>
      <c r="D6" s="42"/>
      <c r="E6" s="42"/>
      <c r="F6" s="42"/>
      <c r="G6" s="42"/>
      <c r="H6" s="42"/>
      <c r="I6" s="42"/>
      <c r="J6" s="42"/>
      <c r="K6" s="42"/>
      <c r="L6" s="38"/>
      <c r="M6" s="38"/>
      <c r="N6" s="38"/>
      <c r="O6" s="37"/>
      <c r="P6" s="37"/>
    </row>
    <row r="7" spans="1:16" x14ac:dyDescent="0.25">
      <c r="A7">
        <v>2017</v>
      </c>
      <c r="B7">
        <v>411.14658700000001</v>
      </c>
      <c r="C7" s="36">
        <v>0.25456231745394498</v>
      </c>
      <c r="D7" s="38"/>
      <c r="E7" s="38"/>
      <c r="F7" s="38"/>
      <c r="G7" s="38"/>
      <c r="H7" s="38"/>
      <c r="I7" s="38"/>
      <c r="J7" s="38"/>
      <c r="K7" s="38"/>
      <c r="L7" s="38"/>
      <c r="M7" s="38"/>
      <c r="N7" s="38"/>
      <c r="O7" s="37"/>
      <c r="P7" s="37"/>
    </row>
    <row r="8" spans="1:16" x14ac:dyDescent="0.25">
      <c r="A8">
        <v>2018</v>
      </c>
      <c r="B8">
        <v>436.53614700000003</v>
      </c>
      <c r="C8" s="36">
        <v>0.25509674689092815</v>
      </c>
      <c r="D8" s="38"/>
      <c r="E8" s="38"/>
      <c r="F8" s="38"/>
      <c r="G8" s="38"/>
      <c r="H8" s="38"/>
      <c r="I8" s="38"/>
      <c r="J8" s="38"/>
      <c r="K8" s="38"/>
      <c r="L8" s="38"/>
      <c r="M8" s="38"/>
      <c r="N8" s="38"/>
      <c r="O8" s="37"/>
      <c r="P8" s="37"/>
    </row>
    <row r="9" spans="1:16" x14ac:dyDescent="0.25">
      <c r="A9">
        <v>2019</v>
      </c>
      <c r="B9">
        <v>446.83577400000001</v>
      </c>
      <c r="C9" s="36">
        <v>0.25714788449324111</v>
      </c>
      <c r="D9" s="37"/>
      <c r="E9" s="37"/>
      <c r="F9" s="37"/>
      <c r="G9" s="37"/>
      <c r="H9" s="37"/>
      <c r="I9" s="37"/>
      <c r="J9" s="37"/>
      <c r="K9" s="37"/>
      <c r="L9" s="37"/>
      <c r="M9" s="37"/>
      <c r="N9" s="37"/>
      <c r="O9" s="37"/>
      <c r="P9" s="37"/>
    </row>
    <row r="10" spans="1:16" x14ac:dyDescent="0.25">
      <c r="A10">
        <v>2020</v>
      </c>
      <c r="B10">
        <v>427.86843399999998</v>
      </c>
      <c r="C10" s="36">
        <v>0.24990517529040246</v>
      </c>
    </row>
    <row r="11" spans="1:16" x14ac:dyDescent="0.25">
      <c r="A11">
        <v>2021</v>
      </c>
      <c r="B11">
        <v>488.74751300000003</v>
      </c>
      <c r="C11" s="36">
        <f>B11/A10</f>
        <v>0.24195421435643566</v>
      </c>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14C8B-6FCB-43BC-BC1E-F1E11C373B50}">
  <dimension ref="A1:H10"/>
  <sheetViews>
    <sheetView workbookViewId="0">
      <selection activeCell="C10" sqref="C10"/>
    </sheetView>
  </sheetViews>
  <sheetFormatPr defaultRowHeight="15" x14ac:dyDescent="0.25"/>
  <cols>
    <col min="3" max="3" width="14" bestFit="1" customWidth="1"/>
  </cols>
  <sheetData>
    <row r="1" spans="1:8" x14ac:dyDescent="0.25">
      <c r="A1" t="s">
        <v>11</v>
      </c>
      <c r="B1" t="s">
        <v>112</v>
      </c>
      <c r="C1" t="s">
        <v>111</v>
      </c>
      <c r="D1" t="s">
        <v>113</v>
      </c>
    </row>
    <row r="2" spans="1:8" x14ac:dyDescent="0.25">
      <c r="A2" s="6">
        <v>2013</v>
      </c>
      <c r="B2" s="6">
        <v>995</v>
      </c>
      <c r="C2">
        <v>76.151696269196492</v>
      </c>
      <c r="D2">
        <v>1168.0919542886299</v>
      </c>
      <c r="G2" s="35">
        <v>76151696.269196495</v>
      </c>
      <c r="H2" s="53">
        <f>G2/1000000</f>
        <v>76.151696269196492</v>
      </c>
    </row>
    <row r="3" spans="1:8" x14ac:dyDescent="0.25">
      <c r="A3" s="6">
        <v>2014</v>
      </c>
      <c r="B3" s="6">
        <v>747</v>
      </c>
      <c r="C3">
        <v>76.368932628641801</v>
      </c>
      <c r="D3">
        <v>1064.711</v>
      </c>
      <c r="G3" s="35">
        <v>76368932.628641799</v>
      </c>
      <c r="H3" s="53">
        <f t="shared" ref="H3:H10" si="0">G3/1000000</f>
        <v>76.368932628641801</v>
      </c>
    </row>
    <row r="4" spans="1:8" x14ac:dyDescent="0.25">
      <c r="A4" s="6">
        <v>2015</v>
      </c>
      <c r="B4" s="6">
        <v>910</v>
      </c>
      <c r="C4">
        <v>83.276348812934998</v>
      </c>
      <c r="D4">
        <v>1150.4822445125301</v>
      </c>
      <c r="G4" s="35">
        <v>83276348.812934995</v>
      </c>
      <c r="H4" s="53">
        <f t="shared" si="0"/>
        <v>83.276348812934998</v>
      </c>
    </row>
    <row r="5" spans="1:8" x14ac:dyDescent="0.25">
      <c r="A5" s="6">
        <v>2016</v>
      </c>
      <c r="B5" s="6">
        <v>872</v>
      </c>
      <c r="C5">
        <v>82.259428159578292</v>
      </c>
      <c r="D5">
        <v>1140.5482246041599</v>
      </c>
      <c r="G5" s="35">
        <v>82259428.159578294</v>
      </c>
      <c r="H5" s="53">
        <f t="shared" si="0"/>
        <v>82.259428159578292</v>
      </c>
    </row>
    <row r="6" spans="1:8" x14ac:dyDescent="0.25">
      <c r="A6" s="6">
        <v>2017</v>
      </c>
      <c r="B6" s="6">
        <v>832</v>
      </c>
      <c r="C6">
        <v>80.847280186500697</v>
      </c>
      <c r="D6">
        <v>1073.9272260555299</v>
      </c>
      <c r="G6" s="35">
        <v>80847280.186500698</v>
      </c>
      <c r="H6" s="53">
        <f t="shared" si="0"/>
        <v>80.847280186500697</v>
      </c>
    </row>
    <row r="7" spans="1:8" x14ac:dyDescent="0.25">
      <c r="A7" s="6">
        <v>2018</v>
      </c>
      <c r="B7" s="6">
        <v>774</v>
      </c>
      <c r="C7">
        <v>81.317157380326194</v>
      </c>
      <c r="D7">
        <v>1040.31531322621</v>
      </c>
      <c r="G7" s="35">
        <v>81317157.380326197</v>
      </c>
      <c r="H7" s="53">
        <f t="shared" si="0"/>
        <v>81.317157380326194</v>
      </c>
    </row>
    <row r="8" spans="1:8" x14ac:dyDescent="0.25">
      <c r="A8" s="6">
        <v>2019</v>
      </c>
      <c r="B8" s="6">
        <v>708</v>
      </c>
      <c r="C8">
        <v>83.896978036675705</v>
      </c>
      <c r="D8">
        <v>998.61055270842803</v>
      </c>
      <c r="G8" s="35">
        <v>83896978.036675707</v>
      </c>
      <c r="H8" s="53">
        <f t="shared" si="0"/>
        <v>83.896978036675705</v>
      </c>
    </row>
    <row r="9" spans="1:8" x14ac:dyDescent="0.25">
      <c r="A9" s="6">
        <v>2020</v>
      </c>
      <c r="B9" s="6">
        <v>684</v>
      </c>
      <c r="C9">
        <v>76.418845237193096</v>
      </c>
      <c r="D9">
        <v>880.60200000000202</v>
      </c>
      <c r="G9" s="35">
        <v>76418845.237193093</v>
      </c>
      <c r="H9" s="53">
        <f t="shared" si="0"/>
        <v>76.418845237193096</v>
      </c>
    </row>
    <row r="10" spans="1:8" x14ac:dyDescent="0.25">
      <c r="A10" s="6">
        <v>2021</v>
      </c>
      <c r="B10" s="6">
        <v>637</v>
      </c>
      <c r="C10">
        <v>89.751203577913103</v>
      </c>
      <c r="D10">
        <v>819.75000000000102</v>
      </c>
      <c r="G10" s="35">
        <v>89751203.577913105</v>
      </c>
      <c r="H10" s="53">
        <f t="shared" si="0"/>
        <v>89.751203577913103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E2D9F-BBC7-4E3A-9B8A-F20DF26E784F}">
  <dimension ref="A1:I165"/>
  <sheetViews>
    <sheetView topLeftCell="A131" workbookViewId="0">
      <selection activeCell="I165" sqref="I165"/>
    </sheetView>
  </sheetViews>
  <sheetFormatPr defaultRowHeight="15" x14ac:dyDescent="0.25"/>
  <sheetData>
    <row r="1" spans="1:6" ht="19.5" x14ac:dyDescent="0.35">
      <c r="A1" s="43" t="s">
        <v>116</v>
      </c>
    </row>
    <row r="2" spans="1:6" x14ac:dyDescent="0.25">
      <c r="A2" t="s">
        <v>11</v>
      </c>
      <c r="B2" t="s">
        <v>16</v>
      </c>
      <c r="C2" t="s">
        <v>45</v>
      </c>
      <c r="E2" t="s">
        <v>14</v>
      </c>
      <c r="F2" t="s">
        <v>15</v>
      </c>
    </row>
    <row r="3" spans="1:6" x14ac:dyDescent="0.25">
      <c r="A3" s="6">
        <v>2013</v>
      </c>
      <c r="B3" t="s">
        <v>17</v>
      </c>
      <c r="C3" t="s">
        <v>46</v>
      </c>
      <c r="D3">
        <v>286</v>
      </c>
      <c r="E3">
        <v>27532563.012068301</v>
      </c>
      <c r="F3">
        <v>494.38407000000001</v>
      </c>
    </row>
    <row r="4" spans="1:6" x14ac:dyDescent="0.25">
      <c r="A4" s="6">
        <v>2013</v>
      </c>
      <c r="B4" t="s">
        <v>18</v>
      </c>
      <c r="C4" t="s">
        <v>47</v>
      </c>
      <c r="D4">
        <v>108</v>
      </c>
      <c r="E4">
        <v>6678566.7364581097</v>
      </c>
      <c r="F4">
        <v>93.328000000000003</v>
      </c>
    </row>
    <row r="5" spans="1:6" x14ac:dyDescent="0.25">
      <c r="A5" s="6">
        <v>2013</v>
      </c>
      <c r="B5" t="s">
        <v>19</v>
      </c>
      <c r="C5" t="s">
        <v>48</v>
      </c>
      <c r="D5">
        <v>41</v>
      </c>
      <c r="E5">
        <v>2065132</v>
      </c>
      <c r="F5">
        <v>32.245233173240798</v>
      </c>
    </row>
    <row r="6" spans="1:6" x14ac:dyDescent="0.25">
      <c r="A6" s="6">
        <v>2013</v>
      </c>
      <c r="B6" t="s">
        <v>20</v>
      </c>
      <c r="C6" t="s">
        <v>49</v>
      </c>
      <c r="D6">
        <v>45</v>
      </c>
      <c r="E6">
        <v>3250382.5569098899</v>
      </c>
      <c r="F6">
        <v>46.841000000000001</v>
      </c>
    </row>
    <row r="7" spans="1:6" x14ac:dyDescent="0.25">
      <c r="A7" s="6">
        <v>2013</v>
      </c>
      <c r="B7" t="s">
        <v>21</v>
      </c>
      <c r="C7" t="s">
        <v>50</v>
      </c>
      <c r="D7">
        <v>114</v>
      </c>
      <c r="E7">
        <v>8361515</v>
      </c>
      <c r="F7">
        <v>112.192682390554</v>
      </c>
    </row>
    <row r="8" spans="1:6" x14ac:dyDescent="0.25">
      <c r="A8" s="6">
        <v>2013</v>
      </c>
      <c r="B8" t="s">
        <v>22</v>
      </c>
      <c r="C8" t="s">
        <v>51</v>
      </c>
      <c r="D8">
        <v>43</v>
      </c>
      <c r="E8">
        <v>3578536.25520956</v>
      </c>
      <c r="F8">
        <v>49.3</v>
      </c>
    </row>
    <row r="9" spans="1:6" x14ac:dyDescent="0.25">
      <c r="A9" s="6">
        <v>2013</v>
      </c>
      <c r="B9" t="s">
        <v>23</v>
      </c>
      <c r="C9" t="s">
        <v>52</v>
      </c>
      <c r="D9">
        <v>38</v>
      </c>
      <c r="E9">
        <v>3578832</v>
      </c>
      <c r="F9">
        <v>36.299999999999997</v>
      </c>
    </row>
    <row r="10" spans="1:6" x14ac:dyDescent="0.25">
      <c r="A10" s="6">
        <v>2013</v>
      </c>
      <c r="B10" t="s">
        <v>24</v>
      </c>
      <c r="C10" t="s">
        <v>53</v>
      </c>
      <c r="D10">
        <v>23</v>
      </c>
      <c r="E10">
        <v>1143993</v>
      </c>
      <c r="F10">
        <v>18.2</v>
      </c>
    </row>
    <row r="11" spans="1:6" x14ac:dyDescent="0.25">
      <c r="A11" s="6">
        <v>2013</v>
      </c>
      <c r="B11" t="s">
        <v>25</v>
      </c>
      <c r="C11" t="s">
        <v>54</v>
      </c>
      <c r="D11">
        <v>23</v>
      </c>
      <c r="E11">
        <v>998618</v>
      </c>
      <c r="F11">
        <v>17.100000000000001</v>
      </c>
    </row>
    <row r="12" spans="1:6" x14ac:dyDescent="0.25">
      <c r="A12" s="6">
        <v>2013</v>
      </c>
      <c r="B12" t="s">
        <v>26</v>
      </c>
      <c r="C12" t="s">
        <v>55</v>
      </c>
      <c r="D12">
        <v>42</v>
      </c>
      <c r="E12">
        <v>2392006.2857142901</v>
      </c>
      <c r="F12">
        <v>31.353895666966402</v>
      </c>
    </row>
    <row r="13" spans="1:6" x14ac:dyDescent="0.25">
      <c r="A13" s="6">
        <v>2013</v>
      </c>
      <c r="B13" t="s">
        <v>27</v>
      </c>
      <c r="C13" t="s">
        <v>56</v>
      </c>
      <c r="D13">
        <v>34</v>
      </c>
      <c r="E13">
        <v>2046437</v>
      </c>
      <c r="F13">
        <v>23.728087518517501</v>
      </c>
    </row>
    <row r="14" spans="1:6" x14ac:dyDescent="0.25">
      <c r="A14" s="6">
        <v>2013</v>
      </c>
      <c r="B14" t="s">
        <v>28</v>
      </c>
      <c r="C14" t="s">
        <v>57</v>
      </c>
      <c r="D14">
        <v>40</v>
      </c>
      <c r="E14">
        <v>2975191.7142857099</v>
      </c>
      <c r="F14">
        <v>42.2</v>
      </c>
    </row>
    <row r="15" spans="1:6" x14ac:dyDescent="0.25">
      <c r="A15" s="6">
        <v>2013</v>
      </c>
      <c r="B15" t="s">
        <v>29</v>
      </c>
      <c r="C15" t="s">
        <v>58</v>
      </c>
      <c r="D15">
        <v>36</v>
      </c>
      <c r="E15">
        <v>4238871</v>
      </c>
      <c r="F15">
        <v>36.799999999999997</v>
      </c>
    </row>
    <row r="16" spans="1:6" x14ac:dyDescent="0.25">
      <c r="A16" s="6">
        <v>2013</v>
      </c>
      <c r="B16" t="s">
        <v>30</v>
      </c>
      <c r="C16" t="s">
        <v>59</v>
      </c>
      <c r="D16">
        <v>25</v>
      </c>
      <c r="E16">
        <v>2254308.0684753102</v>
      </c>
      <c r="F16">
        <v>29.6</v>
      </c>
    </row>
    <row r="17" spans="1:6" x14ac:dyDescent="0.25">
      <c r="A17" s="6">
        <v>2013</v>
      </c>
      <c r="B17" t="s">
        <v>31</v>
      </c>
      <c r="C17" t="s">
        <v>60</v>
      </c>
      <c r="D17">
        <v>7</v>
      </c>
      <c r="E17">
        <v>398605</v>
      </c>
      <c r="F17">
        <v>7</v>
      </c>
    </row>
    <row r="18" spans="1:6" x14ac:dyDescent="0.25">
      <c r="A18" s="6">
        <v>2013</v>
      </c>
      <c r="B18" t="s">
        <v>32</v>
      </c>
      <c r="C18" t="s">
        <v>61</v>
      </c>
      <c r="D18">
        <v>51</v>
      </c>
      <c r="E18">
        <v>3001772</v>
      </c>
      <c r="F18">
        <v>48.0189855393469</v>
      </c>
    </row>
    <row r="19" spans="1:6" x14ac:dyDescent="0.25">
      <c r="A19" s="6">
        <v>2013</v>
      </c>
      <c r="B19" t="s">
        <v>33</v>
      </c>
      <c r="C19" t="s">
        <v>62</v>
      </c>
      <c r="D19">
        <v>12</v>
      </c>
      <c r="E19">
        <v>544662</v>
      </c>
      <c r="F19">
        <v>11.2</v>
      </c>
    </row>
    <row r="20" spans="1:6" x14ac:dyDescent="0.25">
      <c r="A20" s="6">
        <v>2013</v>
      </c>
      <c r="B20" t="s">
        <v>34</v>
      </c>
      <c r="C20" t="s">
        <v>63</v>
      </c>
      <c r="D20">
        <v>27</v>
      </c>
      <c r="E20">
        <v>1111704.6400753399</v>
      </c>
      <c r="F20">
        <v>38.299999999999997</v>
      </c>
    </row>
    <row r="21" spans="1:6" x14ac:dyDescent="0.25">
      <c r="A21" s="6">
        <v>2014</v>
      </c>
      <c r="B21" t="s">
        <v>17</v>
      </c>
      <c r="C21" t="s">
        <v>46</v>
      </c>
      <c r="D21">
        <v>233</v>
      </c>
      <c r="E21">
        <v>28382321.288966801</v>
      </c>
      <c r="F21">
        <v>458.971</v>
      </c>
    </row>
    <row r="22" spans="1:6" x14ac:dyDescent="0.25">
      <c r="A22" s="6">
        <v>2014</v>
      </c>
      <c r="B22" t="s">
        <v>18</v>
      </c>
      <c r="C22" t="s">
        <v>47</v>
      </c>
      <c r="D22">
        <v>79</v>
      </c>
      <c r="E22">
        <v>7060476.2844416797</v>
      </c>
      <c r="F22">
        <v>84.649999999999906</v>
      </c>
    </row>
    <row r="23" spans="1:6" x14ac:dyDescent="0.25">
      <c r="A23" s="6">
        <v>2014</v>
      </c>
      <c r="B23" t="s">
        <v>19</v>
      </c>
      <c r="C23" t="s">
        <v>48</v>
      </c>
      <c r="D23">
        <v>31</v>
      </c>
      <c r="E23">
        <v>2112482</v>
      </c>
      <c r="F23">
        <v>31.9</v>
      </c>
    </row>
    <row r="24" spans="1:6" x14ac:dyDescent="0.25">
      <c r="A24" s="6">
        <v>2014</v>
      </c>
      <c r="B24" t="s">
        <v>20</v>
      </c>
      <c r="C24" t="s">
        <v>49</v>
      </c>
      <c r="D24">
        <v>38</v>
      </c>
      <c r="E24">
        <v>3455606.2382352198</v>
      </c>
      <c r="F24">
        <v>43.625</v>
      </c>
    </row>
    <row r="25" spans="1:6" x14ac:dyDescent="0.25">
      <c r="A25" s="6">
        <v>2014</v>
      </c>
      <c r="B25" t="s">
        <v>21</v>
      </c>
      <c r="C25" t="s">
        <v>50</v>
      </c>
      <c r="D25">
        <v>79</v>
      </c>
      <c r="E25">
        <v>8239322</v>
      </c>
      <c r="F25">
        <v>108.4</v>
      </c>
    </row>
    <row r="26" spans="1:6" x14ac:dyDescent="0.25">
      <c r="A26" s="6">
        <v>2014</v>
      </c>
      <c r="B26" t="s">
        <v>22</v>
      </c>
      <c r="C26" t="s">
        <v>51</v>
      </c>
      <c r="D26">
        <v>35</v>
      </c>
      <c r="E26">
        <v>3520902</v>
      </c>
      <c r="F26">
        <v>45.5</v>
      </c>
    </row>
    <row r="27" spans="1:6" x14ac:dyDescent="0.25">
      <c r="A27" s="6">
        <v>2014</v>
      </c>
      <c r="B27" t="s">
        <v>23</v>
      </c>
      <c r="C27" t="s">
        <v>52</v>
      </c>
      <c r="D27">
        <v>29</v>
      </c>
      <c r="E27">
        <v>3493733</v>
      </c>
      <c r="F27">
        <v>33.4</v>
      </c>
    </row>
    <row r="28" spans="1:6" x14ac:dyDescent="0.25">
      <c r="A28" s="6">
        <v>2014</v>
      </c>
      <c r="B28" t="s">
        <v>24</v>
      </c>
      <c r="C28" t="s">
        <v>53</v>
      </c>
      <c r="D28">
        <v>12</v>
      </c>
      <c r="E28">
        <v>814274</v>
      </c>
      <c r="F28">
        <v>13.2</v>
      </c>
    </row>
    <row r="29" spans="1:6" x14ac:dyDescent="0.25">
      <c r="A29" s="6">
        <v>2014</v>
      </c>
      <c r="B29" t="s">
        <v>25</v>
      </c>
      <c r="C29" t="s">
        <v>54</v>
      </c>
      <c r="D29">
        <v>16</v>
      </c>
      <c r="E29">
        <v>823870</v>
      </c>
      <c r="F29">
        <v>14.7</v>
      </c>
    </row>
    <row r="30" spans="1:6" x14ac:dyDescent="0.25">
      <c r="A30" s="6">
        <v>2014</v>
      </c>
      <c r="B30" t="s">
        <v>26</v>
      </c>
      <c r="C30" t="s">
        <v>55</v>
      </c>
      <c r="D30">
        <v>22</v>
      </c>
      <c r="E30">
        <v>2134322.0976132499</v>
      </c>
      <c r="F30">
        <v>29.298999999999999</v>
      </c>
    </row>
    <row r="31" spans="1:6" x14ac:dyDescent="0.25">
      <c r="A31" s="6">
        <v>2014</v>
      </c>
      <c r="B31" t="s">
        <v>27</v>
      </c>
      <c r="C31" t="s">
        <v>56</v>
      </c>
      <c r="D31">
        <v>24</v>
      </c>
      <c r="E31">
        <v>1721255</v>
      </c>
      <c r="F31">
        <v>20.6</v>
      </c>
    </row>
    <row r="32" spans="1:6" x14ac:dyDescent="0.25">
      <c r="A32" s="6">
        <v>2014</v>
      </c>
      <c r="B32" t="s">
        <v>28</v>
      </c>
      <c r="C32" t="s">
        <v>57</v>
      </c>
      <c r="D32">
        <v>33</v>
      </c>
      <c r="E32">
        <v>3187953.9858475602</v>
      </c>
      <c r="F32">
        <v>40.966000000000001</v>
      </c>
    </row>
    <row r="33" spans="1:6" x14ac:dyDescent="0.25">
      <c r="A33" s="6">
        <v>2014</v>
      </c>
      <c r="B33" t="s">
        <v>29</v>
      </c>
      <c r="C33" t="s">
        <v>58</v>
      </c>
      <c r="D33">
        <v>26</v>
      </c>
      <c r="E33">
        <v>4334296</v>
      </c>
      <c r="F33">
        <v>31.4</v>
      </c>
    </row>
    <row r="34" spans="1:6" x14ac:dyDescent="0.25">
      <c r="A34" s="6">
        <v>2014</v>
      </c>
      <c r="B34" t="s">
        <v>30</v>
      </c>
      <c r="C34" t="s">
        <v>59</v>
      </c>
      <c r="D34">
        <v>20</v>
      </c>
      <c r="E34">
        <v>2530206</v>
      </c>
      <c r="F34">
        <v>34.5</v>
      </c>
    </row>
    <row r="35" spans="1:6" x14ac:dyDescent="0.25">
      <c r="A35" s="6">
        <v>2014</v>
      </c>
      <c r="B35" t="s">
        <v>31</v>
      </c>
      <c r="C35" t="s">
        <v>60</v>
      </c>
      <c r="D35">
        <v>7</v>
      </c>
      <c r="E35">
        <v>360821</v>
      </c>
      <c r="F35">
        <v>6.6</v>
      </c>
    </row>
    <row r="36" spans="1:6" x14ac:dyDescent="0.25">
      <c r="A36" s="6">
        <v>2014</v>
      </c>
      <c r="B36" t="s">
        <v>32</v>
      </c>
      <c r="C36" t="s">
        <v>61</v>
      </c>
      <c r="D36">
        <v>37</v>
      </c>
      <c r="E36">
        <v>2916522.7335373</v>
      </c>
      <c r="F36">
        <v>44.6</v>
      </c>
    </row>
    <row r="37" spans="1:6" x14ac:dyDescent="0.25">
      <c r="A37" s="6">
        <v>2014</v>
      </c>
      <c r="B37" t="s">
        <v>33</v>
      </c>
      <c r="C37" t="s">
        <v>62</v>
      </c>
      <c r="D37">
        <v>8</v>
      </c>
      <c r="E37">
        <v>446288</v>
      </c>
      <c r="F37">
        <v>7.8</v>
      </c>
    </row>
    <row r="38" spans="1:6" x14ac:dyDescent="0.25">
      <c r="A38" s="6">
        <v>2014</v>
      </c>
      <c r="B38" t="s">
        <v>34</v>
      </c>
      <c r="C38" t="s">
        <v>63</v>
      </c>
      <c r="D38">
        <v>18</v>
      </c>
      <c r="E38">
        <v>834281</v>
      </c>
      <c r="F38">
        <v>14.6</v>
      </c>
    </row>
    <row r="39" spans="1:6" x14ac:dyDescent="0.25">
      <c r="A39" s="6">
        <v>2015</v>
      </c>
      <c r="B39" t="s">
        <v>17</v>
      </c>
      <c r="C39" t="s">
        <v>46</v>
      </c>
      <c r="D39">
        <v>284</v>
      </c>
      <c r="E39">
        <v>32810978.7866694</v>
      </c>
      <c r="F39">
        <v>517.63162842786801</v>
      </c>
    </row>
    <row r="40" spans="1:6" x14ac:dyDescent="0.25">
      <c r="A40" s="6">
        <v>2015</v>
      </c>
      <c r="B40" t="s">
        <v>18</v>
      </c>
      <c r="C40" t="s">
        <v>47</v>
      </c>
      <c r="D40">
        <v>96</v>
      </c>
      <c r="E40">
        <v>8042942.8887345996</v>
      </c>
      <c r="F40">
        <v>93.275503331524604</v>
      </c>
    </row>
    <row r="41" spans="1:6" x14ac:dyDescent="0.25">
      <c r="A41" s="6">
        <v>2015</v>
      </c>
      <c r="B41" t="s">
        <v>19</v>
      </c>
      <c r="C41" t="s">
        <v>48</v>
      </c>
      <c r="D41">
        <v>35</v>
      </c>
      <c r="E41">
        <v>3236897.6</v>
      </c>
      <c r="F41">
        <v>38.123812719199897</v>
      </c>
    </row>
    <row r="42" spans="1:6" x14ac:dyDescent="0.25">
      <c r="A42" s="6">
        <v>2015</v>
      </c>
      <c r="B42" t="s">
        <v>20</v>
      </c>
      <c r="C42" t="s">
        <v>49</v>
      </c>
      <c r="D42">
        <v>46</v>
      </c>
      <c r="E42">
        <v>3519359.6317152102</v>
      </c>
      <c r="F42">
        <v>42.343819478242899</v>
      </c>
    </row>
    <row r="43" spans="1:6" x14ac:dyDescent="0.25">
      <c r="A43" s="6">
        <v>2015</v>
      </c>
      <c r="B43" t="s">
        <v>21</v>
      </c>
      <c r="C43" t="s">
        <v>50</v>
      </c>
      <c r="D43">
        <v>95</v>
      </c>
      <c r="E43">
        <v>7778502.6426883703</v>
      </c>
      <c r="F43">
        <v>106.19944205700899</v>
      </c>
    </row>
    <row r="44" spans="1:6" x14ac:dyDescent="0.25">
      <c r="A44" s="6">
        <v>2015</v>
      </c>
      <c r="B44" t="s">
        <v>22</v>
      </c>
      <c r="C44" t="s">
        <v>51</v>
      </c>
      <c r="D44">
        <v>37</v>
      </c>
      <c r="E44">
        <v>3758659.25779342</v>
      </c>
      <c r="F44">
        <v>48.122262399811603</v>
      </c>
    </row>
    <row r="45" spans="1:6" x14ac:dyDescent="0.25">
      <c r="A45" s="6">
        <v>2015</v>
      </c>
      <c r="B45" t="s">
        <v>23</v>
      </c>
      <c r="C45" t="s">
        <v>52</v>
      </c>
      <c r="D45">
        <v>32</v>
      </c>
      <c r="E45">
        <v>3574427</v>
      </c>
      <c r="F45">
        <v>35.525184574572101</v>
      </c>
    </row>
    <row r="46" spans="1:6" x14ac:dyDescent="0.25">
      <c r="A46" s="6">
        <v>2015</v>
      </c>
      <c r="B46" t="s">
        <v>24</v>
      </c>
      <c r="C46" t="s">
        <v>53</v>
      </c>
      <c r="D46">
        <v>16</v>
      </c>
      <c r="E46">
        <v>709991</v>
      </c>
      <c r="F46">
        <v>12.684772871661</v>
      </c>
    </row>
    <row r="47" spans="1:6" x14ac:dyDescent="0.25">
      <c r="A47" s="6">
        <v>2015</v>
      </c>
      <c r="B47" t="s">
        <v>25</v>
      </c>
      <c r="C47" t="s">
        <v>54</v>
      </c>
      <c r="D47">
        <v>19</v>
      </c>
      <c r="E47">
        <v>792884</v>
      </c>
      <c r="F47">
        <v>14.227767440967799</v>
      </c>
    </row>
    <row r="48" spans="1:6" x14ac:dyDescent="0.25">
      <c r="A48" s="6">
        <v>2015</v>
      </c>
      <c r="B48" t="s">
        <v>26</v>
      </c>
      <c r="C48" t="s">
        <v>55</v>
      </c>
      <c r="D48">
        <v>34</v>
      </c>
      <c r="E48">
        <v>2264203</v>
      </c>
      <c r="F48">
        <v>28.236492182795399</v>
      </c>
    </row>
    <row r="49" spans="1:6" x14ac:dyDescent="0.25">
      <c r="A49" s="6">
        <v>2015</v>
      </c>
      <c r="B49" t="s">
        <v>27</v>
      </c>
      <c r="C49" t="s">
        <v>56</v>
      </c>
      <c r="D49">
        <v>26</v>
      </c>
      <c r="E49">
        <v>1673228</v>
      </c>
      <c r="F49">
        <v>21.629047508640799</v>
      </c>
    </row>
    <row r="50" spans="1:6" x14ac:dyDescent="0.25">
      <c r="A50" s="6">
        <v>2015</v>
      </c>
      <c r="B50" t="s">
        <v>28</v>
      </c>
      <c r="C50" t="s">
        <v>57</v>
      </c>
      <c r="D50">
        <v>41</v>
      </c>
      <c r="E50">
        <v>3455780.14616596</v>
      </c>
      <c r="F50">
        <v>49.448914750564498</v>
      </c>
    </row>
    <row r="51" spans="1:6" x14ac:dyDescent="0.25">
      <c r="A51" s="6">
        <v>2015</v>
      </c>
      <c r="B51" t="s">
        <v>29</v>
      </c>
      <c r="C51" t="s">
        <v>58</v>
      </c>
      <c r="D51">
        <v>35</v>
      </c>
      <c r="E51">
        <v>4459409</v>
      </c>
      <c r="F51">
        <v>30.741582651695001</v>
      </c>
    </row>
    <row r="52" spans="1:6" x14ac:dyDescent="0.25">
      <c r="A52" s="6">
        <v>2015</v>
      </c>
      <c r="B52" t="s">
        <v>30</v>
      </c>
      <c r="C52" t="s">
        <v>59</v>
      </c>
      <c r="D52">
        <v>22</v>
      </c>
      <c r="E52">
        <v>2346186</v>
      </c>
      <c r="F52">
        <v>26.341064675476801</v>
      </c>
    </row>
    <row r="53" spans="1:6" x14ac:dyDescent="0.25">
      <c r="A53" s="6">
        <v>2015</v>
      </c>
      <c r="B53" t="s">
        <v>31</v>
      </c>
      <c r="C53" t="s">
        <v>60</v>
      </c>
      <c r="D53">
        <v>9</v>
      </c>
      <c r="E53">
        <v>381643</v>
      </c>
      <c r="F53">
        <v>7.9075849855815497</v>
      </c>
    </row>
    <row r="54" spans="1:6" x14ac:dyDescent="0.25">
      <c r="A54" s="6">
        <v>2015</v>
      </c>
      <c r="B54" t="s">
        <v>32</v>
      </c>
      <c r="C54" t="s">
        <v>61</v>
      </c>
      <c r="D54">
        <v>50</v>
      </c>
      <c r="E54">
        <v>2776229.0171554298</v>
      </c>
      <c r="F54">
        <v>41.175853779295402</v>
      </c>
    </row>
    <row r="55" spans="1:6" x14ac:dyDescent="0.25">
      <c r="A55" s="6">
        <v>2015</v>
      </c>
      <c r="B55" t="s">
        <v>33</v>
      </c>
      <c r="C55" t="s">
        <v>62</v>
      </c>
      <c r="D55">
        <v>9</v>
      </c>
      <c r="E55">
        <v>563949</v>
      </c>
      <c r="F55">
        <v>8.1497945951832502</v>
      </c>
    </row>
    <row r="56" spans="1:6" x14ac:dyDescent="0.25">
      <c r="A56" s="6">
        <v>2015</v>
      </c>
      <c r="B56" t="s">
        <v>34</v>
      </c>
      <c r="C56" t="s">
        <v>63</v>
      </c>
      <c r="D56">
        <v>24</v>
      </c>
      <c r="E56">
        <v>1131078.84201259</v>
      </c>
      <c r="F56">
        <v>28.717716082444799</v>
      </c>
    </row>
    <row r="57" spans="1:6" x14ac:dyDescent="0.25">
      <c r="A57" s="6">
        <v>2016</v>
      </c>
      <c r="B57" t="s">
        <v>17</v>
      </c>
      <c r="C57" t="s">
        <v>46</v>
      </c>
      <c r="D57">
        <v>275</v>
      </c>
      <c r="E57">
        <v>33315217.712931</v>
      </c>
      <c r="F57">
        <v>529.51215008388203</v>
      </c>
    </row>
    <row r="58" spans="1:6" x14ac:dyDescent="0.25">
      <c r="A58" s="6">
        <v>2016</v>
      </c>
      <c r="B58" t="s">
        <v>18</v>
      </c>
      <c r="C58" t="s">
        <v>47</v>
      </c>
      <c r="D58">
        <v>102</v>
      </c>
      <c r="E58">
        <v>8750089.1326481104</v>
      </c>
      <c r="F58">
        <v>104.63156637299301</v>
      </c>
    </row>
    <row r="59" spans="1:6" x14ac:dyDescent="0.25">
      <c r="A59" s="6">
        <v>2016</v>
      </c>
      <c r="B59" t="s">
        <v>19</v>
      </c>
      <c r="C59" t="s">
        <v>48</v>
      </c>
      <c r="D59">
        <v>42</v>
      </c>
      <c r="E59">
        <v>3286694.1749522099</v>
      </c>
      <c r="F59">
        <v>42.521520594856902</v>
      </c>
    </row>
    <row r="60" spans="1:6" x14ac:dyDescent="0.25">
      <c r="A60" s="6">
        <v>2016</v>
      </c>
      <c r="B60" t="s">
        <v>20</v>
      </c>
      <c r="C60" t="s">
        <v>49</v>
      </c>
      <c r="D60">
        <v>41</v>
      </c>
      <c r="E60">
        <v>2855451.5221544099</v>
      </c>
      <c r="F60">
        <v>38.612169433532998</v>
      </c>
    </row>
    <row r="61" spans="1:6" x14ac:dyDescent="0.25">
      <c r="A61" s="6">
        <v>2016</v>
      </c>
      <c r="B61" t="s">
        <v>21</v>
      </c>
      <c r="C61" t="s">
        <v>50</v>
      </c>
      <c r="D61">
        <v>92</v>
      </c>
      <c r="E61">
        <v>7775414.5903937696</v>
      </c>
      <c r="F61">
        <v>103.444638103372</v>
      </c>
    </row>
    <row r="62" spans="1:6" x14ac:dyDescent="0.25">
      <c r="A62" s="6">
        <v>2016</v>
      </c>
      <c r="B62" t="s">
        <v>22</v>
      </c>
      <c r="C62" t="s">
        <v>51</v>
      </c>
      <c r="D62">
        <v>39</v>
      </c>
      <c r="E62">
        <v>4199883</v>
      </c>
      <c r="F62">
        <v>47.769716536668803</v>
      </c>
    </row>
    <row r="63" spans="1:6" x14ac:dyDescent="0.25">
      <c r="A63" s="6">
        <v>2016</v>
      </c>
      <c r="B63" t="s">
        <v>23</v>
      </c>
      <c r="C63" t="s">
        <v>52</v>
      </c>
      <c r="D63">
        <v>31</v>
      </c>
      <c r="E63">
        <v>3201022</v>
      </c>
      <c r="F63">
        <v>35.444209784896699</v>
      </c>
    </row>
    <row r="64" spans="1:6" x14ac:dyDescent="0.25">
      <c r="A64" s="6">
        <v>2016</v>
      </c>
      <c r="B64" t="s">
        <v>24</v>
      </c>
      <c r="C64" t="s">
        <v>53</v>
      </c>
      <c r="D64">
        <v>15</v>
      </c>
      <c r="E64">
        <v>642508</v>
      </c>
      <c r="F64">
        <v>10.4127238520877</v>
      </c>
    </row>
    <row r="65" spans="1:6" x14ac:dyDescent="0.25">
      <c r="A65" s="6">
        <v>2016</v>
      </c>
      <c r="B65" t="s">
        <v>25</v>
      </c>
      <c r="C65" t="s">
        <v>54</v>
      </c>
      <c r="D65">
        <v>16</v>
      </c>
      <c r="E65">
        <v>884693</v>
      </c>
      <c r="F65">
        <v>13.228696445722701</v>
      </c>
    </row>
    <row r="66" spans="1:6" x14ac:dyDescent="0.25">
      <c r="A66" s="6">
        <v>2016</v>
      </c>
      <c r="B66" t="s">
        <v>26</v>
      </c>
      <c r="C66" t="s">
        <v>55</v>
      </c>
      <c r="D66">
        <v>31</v>
      </c>
      <c r="E66">
        <v>2206678.1788712698</v>
      </c>
      <c r="F66">
        <v>25.265149049567999</v>
      </c>
    </row>
    <row r="67" spans="1:6" x14ac:dyDescent="0.25">
      <c r="A67" s="6">
        <v>2016</v>
      </c>
      <c r="B67" t="s">
        <v>27</v>
      </c>
      <c r="C67" t="s">
        <v>56</v>
      </c>
      <c r="D67">
        <v>25</v>
      </c>
      <c r="E67">
        <v>2157084</v>
      </c>
      <c r="F67">
        <v>25.198810422685899</v>
      </c>
    </row>
    <row r="68" spans="1:6" x14ac:dyDescent="0.25">
      <c r="A68" s="6">
        <v>2016</v>
      </c>
      <c r="B68" t="s">
        <v>28</v>
      </c>
      <c r="C68" t="s">
        <v>57</v>
      </c>
      <c r="D68">
        <v>34</v>
      </c>
      <c r="E68">
        <v>2921141.0111275599</v>
      </c>
      <c r="F68">
        <v>41.526869988239298</v>
      </c>
    </row>
    <row r="69" spans="1:6" x14ac:dyDescent="0.25">
      <c r="A69" s="6">
        <v>2016</v>
      </c>
      <c r="B69" t="s">
        <v>29</v>
      </c>
      <c r="C69" t="s">
        <v>58</v>
      </c>
      <c r="D69">
        <v>29</v>
      </c>
      <c r="E69">
        <v>4147205</v>
      </c>
      <c r="F69">
        <v>29.6839317143294</v>
      </c>
    </row>
    <row r="70" spans="1:6" x14ac:dyDescent="0.25">
      <c r="A70" s="6">
        <v>2016</v>
      </c>
      <c r="B70" t="s">
        <v>30</v>
      </c>
      <c r="C70" t="s">
        <v>59</v>
      </c>
      <c r="D70">
        <v>19</v>
      </c>
      <c r="E70">
        <v>1150445</v>
      </c>
      <c r="F70">
        <v>11.516850913702299</v>
      </c>
    </row>
    <row r="71" spans="1:6" x14ac:dyDescent="0.25">
      <c r="A71" s="6">
        <v>2016</v>
      </c>
      <c r="B71" t="s">
        <v>31</v>
      </c>
      <c r="C71" t="s">
        <v>60</v>
      </c>
      <c r="D71">
        <v>9</v>
      </c>
      <c r="E71">
        <v>384104</v>
      </c>
      <c r="F71">
        <v>7.0658590133647099</v>
      </c>
    </row>
    <row r="72" spans="1:6" x14ac:dyDescent="0.25">
      <c r="A72" s="6">
        <v>2016</v>
      </c>
      <c r="B72" t="s">
        <v>32</v>
      </c>
      <c r="C72" t="s">
        <v>61</v>
      </c>
      <c r="D72">
        <v>44</v>
      </c>
      <c r="E72">
        <v>3109477.37495868</v>
      </c>
      <c r="F72">
        <v>39.441877211949901</v>
      </c>
    </row>
    <row r="73" spans="1:6" x14ac:dyDescent="0.25">
      <c r="A73" s="6">
        <v>2016</v>
      </c>
      <c r="B73" t="s">
        <v>33</v>
      </c>
      <c r="C73" t="s">
        <v>62</v>
      </c>
      <c r="D73">
        <v>8</v>
      </c>
      <c r="E73">
        <v>405332</v>
      </c>
      <c r="F73">
        <v>7.0366439857424901</v>
      </c>
    </row>
    <row r="74" spans="1:6" x14ac:dyDescent="0.25">
      <c r="A74" s="6">
        <v>2016</v>
      </c>
      <c r="B74" t="s">
        <v>34</v>
      </c>
      <c r="C74" t="s">
        <v>63</v>
      </c>
      <c r="D74">
        <v>20</v>
      </c>
      <c r="E74">
        <v>866988.46154136804</v>
      </c>
      <c r="F74">
        <v>28.234841096566299</v>
      </c>
    </row>
    <row r="75" spans="1:6" x14ac:dyDescent="0.25">
      <c r="A75" s="6">
        <v>2017</v>
      </c>
      <c r="B75" t="s">
        <v>17</v>
      </c>
      <c r="C75" t="s">
        <v>46</v>
      </c>
      <c r="D75">
        <v>257</v>
      </c>
      <c r="E75">
        <v>30373328.566653099</v>
      </c>
      <c r="F75">
        <v>506.20687098888999</v>
      </c>
    </row>
    <row r="76" spans="1:6" x14ac:dyDescent="0.25">
      <c r="A76" s="6">
        <v>2017</v>
      </c>
      <c r="B76" t="s">
        <v>18</v>
      </c>
      <c r="C76" t="s">
        <v>47</v>
      </c>
      <c r="D76">
        <v>90</v>
      </c>
      <c r="E76">
        <v>9120454.4145981092</v>
      </c>
      <c r="F76">
        <v>98.577899769548097</v>
      </c>
    </row>
    <row r="77" spans="1:6" x14ac:dyDescent="0.25">
      <c r="A77" s="6">
        <v>2017</v>
      </c>
      <c r="B77" t="s">
        <v>19</v>
      </c>
      <c r="C77" t="s">
        <v>48</v>
      </c>
      <c r="D77">
        <v>44</v>
      </c>
      <c r="E77">
        <v>3635732.9028937402</v>
      </c>
      <c r="F77">
        <v>36.114933909759102</v>
      </c>
    </row>
    <row r="78" spans="1:6" x14ac:dyDescent="0.25">
      <c r="A78" s="6">
        <v>2017</v>
      </c>
      <c r="B78" t="s">
        <v>20</v>
      </c>
      <c r="C78" t="s">
        <v>49</v>
      </c>
      <c r="D78">
        <v>40</v>
      </c>
      <c r="E78">
        <v>2602032.6318492498</v>
      </c>
      <c r="F78">
        <v>33.011866740375602</v>
      </c>
    </row>
    <row r="79" spans="1:6" x14ac:dyDescent="0.25">
      <c r="A79" s="6">
        <v>2017</v>
      </c>
      <c r="B79" t="s">
        <v>21</v>
      </c>
      <c r="C79" t="s">
        <v>50</v>
      </c>
      <c r="D79">
        <v>91</v>
      </c>
      <c r="E79">
        <v>7791721.9158395799</v>
      </c>
      <c r="F79">
        <v>101.31948236237901</v>
      </c>
    </row>
    <row r="80" spans="1:6" x14ac:dyDescent="0.25">
      <c r="A80" s="6">
        <v>2017</v>
      </c>
      <c r="B80" t="s">
        <v>22</v>
      </c>
      <c r="C80" t="s">
        <v>51</v>
      </c>
      <c r="D80">
        <v>40</v>
      </c>
      <c r="E80">
        <v>4430929</v>
      </c>
      <c r="F80">
        <v>50.458147606523703</v>
      </c>
    </row>
    <row r="81" spans="1:6" x14ac:dyDescent="0.25">
      <c r="A81" s="6">
        <v>2017</v>
      </c>
      <c r="B81" t="s">
        <v>23</v>
      </c>
      <c r="C81" t="s">
        <v>52</v>
      </c>
      <c r="D81">
        <v>33</v>
      </c>
      <c r="E81">
        <v>3235213</v>
      </c>
      <c r="F81">
        <v>33.154808448476899</v>
      </c>
    </row>
    <row r="82" spans="1:6" x14ac:dyDescent="0.25">
      <c r="A82" s="6">
        <v>2017</v>
      </c>
      <c r="B82" t="s">
        <v>24</v>
      </c>
      <c r="C82" t="s">
        <v>53</v>
      </c>
      <c r="D82">
        <v>15</v>
      </c>
      <c r="E82">
        <v>734779</v>
      </c>
      <c r="F82">
        <v>10.2521116593327</v>
      </c>
    </row>
    <row r="83" spans="1:6" x14ac:dyDescent="0.25">
      <c r="A83" s="6">
        <v>2017</v>
      </c>
      <c r="B83" t="s">
        <v>25</v>
      </c>
      <c r="C83" t="s">
        <v>54</v>
      </c>
      <c r="D83">
        <v>19</v>
      </c>
      <c r="E83">
        <v>979353</v>
      </c>
      <c r="F83">
        <v>13.7810178423385</v>
      </c>
    </row>
    <row r="84" spans="1:6" x14ac:dyDescent="0.25">
      <c r="A84" s="6">
        <v>2017</v>
      </c>
      <c r="B84" t="s">
        <v>26</v>
      </c>
      <c r="C84" t="s">
        <v>55</v>
      </c>
      <c r="D84">
        <v>30</v>
      </c>
      <c r="E84">
        <v>1984370.8640625</v>
      </c>
      <c r="F84">
        <v>25.1578643365165</v>
      </c>
    </row>
    <row r="85" spans="1:6" x14ac:dyDescent="0.25">
      <c r="A85" s="6">
        <v>2017</v>
      </c>
      <c r="B85" t="s">
        <v>27</v>
      </c>
      <c r="C85" t="s">
        <v>56</v>
      </c>
      <c r="D85">
        <v>23</v>
      </c>
      <c r="E85">
        <v>2281522</v>
      </c>
      <c r="F85">
        <v>23.399986535161801</v>
      </c>
    </row>
    <row r="86" spans="1:6" x14ac:dyDescent="0.25">
      <c r="A86" s="6">
        <v>2017</v>
      </c>
      <c r="B86" t="s">
        <v>28</v>
      </c>
      <c r="C86" t="s">
        <v>57</v>
      </c>
      <c r="D86">
        <v>36</v>
      </c>
      <c r="E86">
        <v>3094343.1825878699</v>
      </c>
      <c r="F86">
        <v>38.640111056757803</v>
      </c>
    </row>
    <row r="87" spans="1:6" x14ac:dyDescent="0.25">
      <c r="A87" s="6">
        <v>2017</v>
      </c>
      <c r="B87" t="s">
        <v>29</v>
      </c>
      <c r="C87" t="s">
        <v>58</v>
      </c>
      <c r="D87">
        <v>23</v>
      </c>
      <c r="E87">
        <v>4005513</v>
      </c>
      <c r="F87">
        <v>27.213808323361501</v>
      </c>
    </row>
    <row r="88" spans="1:6" x14ac:dyDescent="0.25">
      <c r="A88" s="6">
        <v>2017</v>
      </c>
      <c r="B88" t="s">
        <v>30</v>
      </c>
      <c r="C88" t="s">
        <v>59</v>
      </c>
      <c r="D88">
        <v>19</v>
      </c>
      <c r="E88">
        <v>1171847</v>
      </c>
      <c r="F88">
        <v>10.611155182135301</v>
      </c>
    </row>
    <row r="89" spans="1:6" x14ac:dyDescent="0.25">
      <c r="A89" s="6">
        <v>2017</v>
      </c>
      <c r="B89" t="s">
        <v>31</v>
      </c>
      <c r="C89" t="s">
        <v>60</v>
      </c>
      <c r="D89">
        <v>9</v>
      </c>
      <c r="E89">
        <v>491147</v>
      </c>
      <c r="F89">
        <v>6.1775660074285303</v>
      </c>
    </row>
    <row r="90" spans="1:6" x14ac:dyDescent="0.25">
      <c r="A90" s="6">
        <v>2017</v>
      </c>
      <c r="B90" t="s">
        <v>32</v>
      </c>
      <c r="C90" t="s">
        <v>61</v>
      </c>
      <c r="D90">
        <v>40</v>
      </c>
      <c r="E90">
        <v>3550345.70801658</v>
      </c>
      <c r="F90">
        <v>41.8214640447096</v>
      </c>
    </row>
    <row r="91" spans="1:6" x14ac:dyDescent="0.25">
      <c r="A91" s="6">
        <v>2017</v>
      </c>
      <c r="B91" t="s">
        <v>33</v>
      </c>
      <c r="C91" t="s">
        <v>62</v>
      </c>
      <c r="D91">
        <v>5</v>
      </c>
      <c r="E91">
        <v>344761</v>
      </c>
      <c r="F91">
        <v>5.6301038360420304</v>
      </c>
    </row>
    <row r="92" spans="1:6" x14ac:dyDescent="0.25">
      <c r="A92" s="6">
        <v>2017</v>
      </c>
      <c r="B92" t="s">
        <v>34</v>
      </c>
      <c r="C92" t="s">
        <v>63</v>
      </c>
      <c r="D92">
        <v>18</v>
      </c>
      <c r="E92">
        <v>1019886</v>
      </c>
      <c r="F92">
        <v>12.398027405786801</v>
      </c>
    </row>
    <row r="93" spans="1:6" x14ac:dyDescent="0.25">
      <c r="A93" s="6">
        <v>2018</v>
      </c>
      <c r="B93" t="s">
        <v>17</v>
      </c>
      <c r="C93" t="s">
        <v>46</v>
      </c>
      <c r="D93">
        <v>238</v>
      </c>
      <c r="E93">
        <v>32891874.022210401</v>
      </c>
      <c r="F93">
        <v>506.25914152179098</v>
      </c>
    </row>
    <row r="94" spans="1:6" x14ac:dyDescent="0.25">
      <c r="A94" s="6">
        <v>2018</v>
      </c>
      <c r="B94" t="s">
        <v>18</v>
      </c>
      <c r="C94" t="s">
        <v>47</v>
      </c>
      <c r="D94">
        <v>83</v>
      </c>
      <c r="E94">
        <v>9172414.1975580994</v>
      </c>
      <c r="F94">
        <v>91.486438234659403</v>
      </c>
    </row>
    <row r="95" spans="1:6" x14ac:dyDescent="0.25">
      <c r="A95" s="6">
        <v>2018</v>
      </c>
      <c r="B95" t="s">
        <v>19</v>
      </c>
      <c r="C95" t="s">
        <v>48</v>
      </c>
      <c r="D95">
        <v>41</v>
      </c>
      <c r="E95">
        <v>2732555.3825422502</v>
      </c>
      <c r="F95">
        <v>36.467618076340898</v>
      </c>
    </row>
    <row r="96" spans="1:6" x14ac:dyDescent="0.25">
      <c r="A96" s="6">
        <v>2018</v>
      </c>
      <c r="B96" t="s">
        <v>20</v>
      </c>
      <c r="C96" t="s">
        <v>49</v>
      </c>
      <c r="D96">
        <v>37</v>
      </c>
      <c r="E96">
        <v>2436100.4641954601</v>
      </c>
      <c r="F96">
        <v>26.966644423265699</v>
      </c>
    </row>
    <row r="97" spans="1:6" x14ac:dyDescent="0.25">
      <c r="A97" s="6">
        <v>2018</v>
      </c>
      <c r="B97" t="s">
        <v>21</v>
      </c>
      <c r="C97" t="s">
        <v>50</v>
      </c>
      <c r="D97">
        <v>89</v>
      </c>
      <c r="E97">
        <v>7349490.6623452799</v>
      </c>
      <c r="F97">
        <v>94.021790690316493</v>
      </c>
    </row>
    <row r="98" spans="1:6" x14ac:dyDescent="0.25">
      <c r="A98" s="6">
        <v>2018</v>
      </c>
      <c r="B98" t="s">
        <v>22</v>
      </c>
      <c r="C98" t="s">
        <v>51</v>
      </c>
      <c r="D98">
        <v>41</v>
      </c>
      <c r="E98">
        <v>4541265</v>
      </c>
      <c r="F98">
        <v>51.868005969745298</v>
      </c>
    </row>
    <row r="99" spans="1:6" x14ac:dyDescent="0.25">
      <c r="A99" s="6">
        <v>2018</v>
      </c>
      <c r="B99" t="s">
        <v>23</v>
      </c>
      <c r="C99" t="s">
        <v>52</v>
      </c>
      <c r="D99">
        <v>35</v>
      </c>
      <c r="E99">
        <v>3192615</v>
      </c>
      <c r="F99">
        <v>36.151780140317001</v>
      </c>
    </row>
    <row r="100" spans="1:6" x14ac:dyDescent="0.25">
      <c r="A100" s="6">
        <v>2018</v>
      </c>
      <c r="B100" t="s">
        <v>24</v>
      </c>
      <c r="C100" t="s">
        <v>53</v>
      </c>
      <c r="D100">
        <v>10</v>
      </c>
      <c r="E100">
        <v>781413</v>
      </c>
      <c r="F100">
        <v>10.359407048049</v>
      </c>
    </row>
    <row r="101" spans="1:6" x14ac:dyDescent="0.25">
      <c r="A101" s="6">
        <v>2018</v>
      </c>
      <c r="B101" t="s">
        <v>25</v>
      </c>
      <c r="C101" t="s">
        <v>54</v>
      </c>
      <c r="D101">
        <v>18</v>
      </c>
      <c r="E101">
        <v>842211</v>
      </c>
      <c r="F101">
        <v>12.077188973009401</v>
      </c>
    </row>
    <row r="102" spans="1:6" x14ac:dyDescent="0.25">
      <c r="A102" s="6">
        <v>2018</v>
      </c>
      <c r="B102" t="s">
        <v>26</v>
      </c>
      <c r="C102" t="s">
        <v>55</v>
      </c>
      <c r="D102">
        <v>27</v>
      </c>
      <c r="E102">
        <v>1946853.5488732399</v>
      </c>
      <c r="F102">
        <v>23.927776086283199</v>
      </c>
    </row>
    <row r="103" spans="1:6" x14ac:dyDescent="0.25">
      <c r="A103" s="6">
        <v>2018</v>
      </c>
      <c r="B103" t="s">
        <v>27</v>
      </c>
      <c r="C103" t="s">
        <v>56</v>
      </c>
      <c r="D103">
        <v>19</v>
      </c>
      <c r="E103">
        <v>2554025</v>
      </c>
      <c r="F103">
        <v>25.596517160232199</v>
      </c>
    </row>
    <row r="104" spans="1:6" x14ac:dyDescent="0.25">
      <c r="A104" s="6">
        <v>2018</v>
      </c>
      <c r="B104" t="s">
        <v>28</v>
      </c>
      <c r="C104" t="s">
        <v>57</v>
      </c>
      <c r="D104">
        <v>33</v>
      </c>
      <c r="E104">
        <v>2931166.8944450798</v>
      </c>
      <c r="F104">
        <v>39.011829617605201</v>
      </c>
    </row>
    <row r="105" spans="1:6" x14ac:dyDescent="0.25">
      <c r="A105" s="6">
        <v>2018</v>
      </c>
      <c r="B105" t="s">
        <v>29</v>
      </c>
      <c r="C105" t="s">
        <v>58</v>
      </c>
      <c r="D105">
        <v>20</v>
      </c>
      <c r="E105">
        <v>4240347</v>
      </c>
      <c r="F105">
        <v>24.305807250442701</v>
      </c>
    </row>
    <row r="106" spans="1:6" x14ac:dyDescent="0.25">
      <c r="A106" s="6">
        <v>2018</v>
      </c>
      <c r="B106" t="s">
        <v>30</v>
      </c>
      <c r="C106" t="s">
        <v>59</v>
      </c>
      <c r="D106">
        <v>20</v>
      </c>
      <c r="E106">
        <v>1128715</v>
      </c>
      <c r="F106">
        <v>9.6575202435158793</v>
      </c>
    </row>
    <row r="107" spans="1:6" x14ac:dyDescent="0.25">
      <c r="A107" s="6">
        <v>2018</v>
      </c>
      <c r="B107" t="s">
        <v>31</v>
      </c>
      <c r="C107" t="s">
        <v>60</v>
      </c>
      <c r="D107">
        <v>6</v>
      </c>
      <c r="E107">
        <v>300296</v>
      </c>
      <c r="F107">
        <v>4.1368390554741303</v>
      </c>
    </row>
    <row r="108" spans="1:6" x14ac:dyDescent="0.25">
      <c r="A108" s="6">
        <v>2018</v>
      </c>
      <c r="B108" t="s">
        <v>32</v>
      </c>
      <c r="C108" t="s">
        <v>61</v>
      </c>
      <c r="D108">
        <v>37</v>
      </c>
      <c r="E108">
        <v>3007714.2081564502</v>
      </c>
      <c r="F108">
        <v>33.832215471574798</v>
      </c>
    </row>
    <row r="109" spans="1:6" x14ac:dyDescent="0.25">
      <c r="A109" s="6">
        <v>2018</v>
      </c>
      <c r="B109" t="s">
        <v>33</v>
      </c>
      <c r="C109" t="s">
        <v>62</v>
      </c>
      <c r="D109">
        <v>5</v>
      </c>
      <c r="E109">
        <v>375229</v>
      </c>
      <c r="F109">
        <v>3.65240015578518</v>
      </c>
    </row>
    <row r="110" spans="1:6" x14ac:dyDescent="0.25">
      <c r="A110" s="6">
        <v>2018</v>
      </c>
      <c r="B110" t="s">
        <v>34</v>
      </c>
      <c r="C110" t="s">
        <v>63</v>
      </c>
      <c r="D110">
        <v>15</v>
      </c>
      <c r="E110">
        <v>892872</v>
      </c>
      <c r="F110">
        <v>10.5363931078022</v>
      </c>
    </row>
    <row r="111" spans="1:6" x14ac:dyDescent="0.25">
      <c r="A111" s="6">
        <v>2019</v>
      </c>
      <c r="B111" t="s">
        <v>17</v>
      </c>
      <c r="C111" t="s">
        <v>46</v>
      </c>
      <c r="D111">
        <v>221</v>
      </c>
      <c r="E111">
        <v>35198247.204934098</v>
      </c>
      <c r="F111">
        <v>499.67836620161899</v>
      </c>
    </row>
    <row r="112" spans="1:6" x14ac:dyDescent="0.25">
      <c r="A112" s="6">
        <v>2019</v>
      </c>
      <c r="B112" t="s">
        <v>18</v>
      </c>
      <c r="C112" t="s">
        <v>47</v>
      </c>
      <c r="D112">
        <v>80</v>
      </c>
      <c r="E112">
        <v>9075829.5710249804</v>
      </c>
      <c r="F112">
        <v>83.841518014760297</v>
      </c>
    </row>
    <row r="113" spans="1:6" x14ac:dyDescent="0.25">
      <c r="A113" s="6">
        <v>2019</v>
      </c>
      <c r="B113" t="s">
        <v>19</v>
      </c>
      <c r="C113" t="s">
        <v>48</v>
      </c>
      <c r="D113">
        <v>34</v>
      </c>
      <c r="E113">
        <v>2784943.7499807202</v>
      </c>
      <c r="F113">
        <v>36.071188936165598</v>
      </c>
    </row>
    <row r="114" spans="1:6" x14ac:dyDescent="0.25">
      <c r="A114" s="6">
        <v>2019</v>
      </c>
      <c r="B114" t="s">
        <v>20</v>
      </c>
      <c r="C114" t="s">
        <v>49</v>
      </c>
      <c r="D114">
        <v>37</v>
      </c>
      <c r="E114">
        <v>2440814.3201647201</v>
      </c>
      <c r="F114">
        <v>25.1714185382864</v>
      </c>
    </row>
    <row r="115" spans="1:6" x14ac:dyDescent="0.25">
      <c r="A115" s="6">
        <v>2019</v>
      </c>
      <c r="B115" t="s">
        <v>21</v>
      </c>
      <c r="C115" t="s">
        <v>50</v>
      </c>
      <c r="D115">
        <v>77</v>
      </c>
      <c r="E115">
        <v>8070876.1312409099</v>
      </c>
      <c r="F115">
        <v>90.586857395790105</v>
      </c>
    </row>
    <row r="116" spans="1:6" x14ac:dyDescent="0.25">
      <c r="A116" s="6">
        <v>2019</v>
      </c>
      <c r="B116" t="s">
        <v>22</v>
      </c>
      <c r="C116" t="s">
        <v>51</v>
      </c>
      <c r="D116">
        <v>29</v>
      </c>
      <c r="E116">
        <v>3541329</v>
      </c>
      <c r="F116">
        <v>39.6610842348516</v>
      </c>
    </row>
    <row r="117" spans="1:6" x14ac:dyDescent="0.25">
      <c r="A117" s="6">
        <v>2019</v>
      </c>
      <c r="B117" t="s">
        <v>23</v>
      </c>
      <c r="C117" t="s">
        <v>52</v>
      </c>
      <c r="D117">
        <v>33</v>
      </c>
      <c r="E117">
        <v>3694628</v>
      </c>
      <c r="F117">
        <v>34.388693986991299</v>
      </c>
    </row>
    <row r="118" spans="1:6" x14ac:dyDescent="0.25">
      <c r="A118" s="6">
        <v>2019</v>
      </c>
      <c r="B118" t="s">
        <v>24</v>
      </c>
      <c r="C118" t="s">
        <v>53</v>
      </c>
      <c r="D118">
        <v>11</v>
      </c>
      <c r="E118">
        <v>681573</v>
      </c>
      <c r="F118">
        <v>9.7334282855335292</v>
      </c>
    </row>
    <row r="119" spans="1:6" x14ac:dyDescent="0.25">
      <c r="A119" s="6">
        <v>2019</v>
      </c>
      <c r="B119" t="s">
        <v>25</v>
      </c>
      <c r="C119" t="s">
        <v>54</v>
      </c>
      <c r="D119">
        <v>16</v>
      </c>
      <c r="E119">
        <v>742956</v>
      </c>
      <c r="F119">
        <v>9.0880340864507705</v>
      </c>
    </row>
    <row r="120" spans="1:6" x14ac:dyDescent="0.25">
      <c r="A120" s="6">
        <v>2019</v>
      </c>
      <c r="B120" t="s">
        <v>26</v>
      </c>
      <c r="C120" t="s">
        <v>55</v>
      </c>
      <c r="D120">
        <v>25</v>
      </c>
      <c r="E120">
        <v>1805191.3893302199</v>
      </c>
      <c r="F120">
        <v>20.898486874883599</v>
      </c>
    </row>
    <row r="121" spans="1:6" x14ac:dyDescent="0.25">
      <c r="A121" s="6">
        <v>2019</v>
      </c>
      <c r="B121" t="s">
        <v>27</v>
      </c>
      <c r="C121" t="s">
        <v>56</v>
      </c>
      <c r="D121">
        <v>16</v>
      </c>
      <c r="E121">
        <v>2642780</v>
      </c>
      <c r="F121">
        <v>27.6819154123699</v>
      </c>
    </row>
    <row r="122" spans="1:6" x14ac:dyDescent="0.25">
      <c r="A122" s="6">
        <v>2019</v>
      </c>
      <c r="B122" t="s">
        <v>28</v>
      </c>
      <c r="C122" t="s">
        <v>57</v>
      </c>
      <c r="D122">
        <v>32</v>
      </c>
      <c r="E122">
        <v>3617509.7550785001</v>
      </c>
      <c r="F122">
        <v>44.253415249738303</v>
      </c>
    </row>
    <row r="123" spans="1:6" x14ac:dyDescent="0.25">
      <c r="A123" s="6">
        <v>2019</v>
      </c>
      <c r="B123" t="s">
        <v>29</v>
      </c>
      <c r="C123" t="s">
        <v>58</v>
      </c>
      <c r="D123">
        <v>20</v>
      </c>
      <c r="E123">
        <v>3598382</v>
      </c>
      <c r="F123">
        <v>19.577642092625901</v>
      </c>
    </row>
    <row r="124" spans="1:6" x14ac:dyDescent="0.25">
      <c r="A124" s="6">
        <v>2019</v>
      </c>
      <c r="B124" t="s">
        <v>30</v>
      </c>
      <c r="C124" t="s">
        <v>59</v>
      </c>
      <c r="D124">
        <v>17</v>
      </c>
      <c r="E124">
        <v>823930</v>
      </c>
      <c r="F124">
        <v>9.7743236563926299</v>
      </c>
    </row>
    <row r="125" spans="1:6" x14ac:dyDescent="0.25">
      <c r="A125" s="6">
        <v>2019</v>
      </c>
      <c r="B125" t="s">
        <v>31</v>
      </c>
      <c r="C125" t="s">
        <v>60</v>
      </c>
      <c r="D125">
        <v>7</v>
      </c>
      <c r="E125">
        <v>383928</v>
      </c>
      <c r="F125">
        <v>4.0624990736720203</v>
      </c>
    </row>
    <row r="126" spans="1:6" x14ac:dyDescent="0.25">
      <c r="A126" s="6">
        <v>2019</v>
      </c>
      <c r="B126" t="s">
        <v>32</v>
      </c>
      <c r="C126" t="s">
        <v>61</v>
      </c>
      <c r="D126">
        <v>34</v>
      </c>
      <c r="E126">
        <v>3513766.9149215398</v>
      </c>
      <c r="F126">
        <v>30.636273454837699</v>
      </c>
    </row>
    <row r="127" spans="1:6" x14ac:dyDescent="0.25">
      <c r="A127" s="6">
        <v>2019</v>
      </c>
      <c r="B127" t="s">
        <v>33</v>
      </c>
      <c r="C127" t="s">
        <v>62</v>
      </c>
      <c r="D127">
        <v>5</v>
      </c>
      <c r="E127">
        <v>355927</v>
      </c>
      <c r="F127">
        <v>3.9226302077589201</v>
      </c>
    </row>
    <row r="128" spans="1:6" x14ac:dyDescent="0.25">
      <c r="A128" s="6">
        <v>2019</v>
      </c>
      <c r="B128" t="s">
        <v>34</v>
      </c>
      <c r="C128" t="s">
        <v>63</v>
      </c>
      <c r="D128">
        <v>14</v>
      </c>
      <c r="E128">
        <v>924366</v>
      </c>
      <c r="F128">
        <v>9.5827770056984196</v>
      </c>
    </row>
    <row r="129" spans="1:7" x14ac:dyDescent="0.25">
      <c r="A129" s="6">
        <v>2020</v>
      </c>
      <c r="B129" t="s">
        <v>17</v>
      </c>
      <c r="C129" t="s">
        <v>46</v>
      </c>
      <c r="D129">
        <v>202</v>
      </c>
      <c r="E129">
        <v>29692631.6480444</v>
      </c>
      <c r="F129">
        <v>412.53199999999998</v>
      </c>
      <c r="G129">
        <f>(D129-D3)/D3</f>
        <v>-0.2937062937062937</v>
      </c>
    </row>
    <row r="130" spans="1:7" x14ac:dyDescent="0.25">
      <c r="A130" s="6">
        <v>2020</v>
      </c>
      <c r="B130" t="s">
        <v>18</v>
      </c>
      <c r="C130" t="s">
        <v>47</v>
      </c>
      <c r="D130">
        <v>77</v>
      </c>
      <c r="E130">
        <v>9645516.1834679097</v>
      </c>
      <c r="F130">
        <v>94.37</v>
      </c>
      <c r="G130">
        <f t="shared" ref="G130:G146" si="0">(D130-D4)/D4</f>
        <v>-0.28703703703703703</v>
      </c>
    </row>
    <row r="131" spans="1:7" x14ac:dyDescent="0.25">
      <c r="A131" s="6">
        <v>2020</v>
      </c>
      <c r="B131" t="s">
        <v>19</v>
      </c>
      <c r="C131" t="s">
        <v>48</v>
      </c>
      <c r="D131">
        <v>35</v>
      </c>
      <c r="E131">
        <v>2739049</v>
      </c>
      <c r="F131">
        <v>24.63</v>
      </c>
      <c r="G131">
        <f t="shared" si="0"/>
        <v>-0.14634146341463414</v>
      </c>
    </row>
    <row r="132" spans="1:7" x14ac:dyDescent="0.25">
      <c r="A132" s="6">
        <v>2020</v>
      </c>
      <c r="B132" t="s">
        <v>20</v>
      </c>
      <c r="C132" t="s">
        <v>49</v>
      </c>
      <c r="D132">
        <v>44</v>
      </c>
      <c r="E132">
        <v>2613433.3716171398</v>
      </c>
      <c r="F132">
        <v>28.1</v>
      </c>
      <c r="G132">
        <f t="shared" si="0"/>
        <v>-2.2222222222222223E-2</v>
      </c>
    </row>
    <row r="133" spans="1:7" x14ac:dyDescent="0.25">
      <c r="A133" s="6">
        <v>2020</v>
      </c>
      <c r="B133" t="s">
        <v>21</v>
      </c>
      <c r="C133" t="s">
        <v>50</v>
      </c>
      <c r="D133">
        <v>68</v>
      </c>
      <c r="E133">
        <v>6403601.38357173</v>
      </c>
      <c r="F133">
        <v>72.13</v>
      </c>
      <c r="G133">
        <f t="shared" si="0"/>
        <v>-0.40350877192982454</v>
      </c>
    </row>
    <row r="134" spans="1:7" x14ac:dyDescent="0.25">
      <c r="A134" s="6">
        <v>2020</v>
      </c>
      <c r="B134" t="s">
        <v>22</v>
      </c>
      <c r="C134" t="s">
        <v>51</v>
      </c>
      <c r="D134">
        <v>33</v>
      </c>
      <c r="E134">
        <v>2991691</v>
      </c>
      <c r="F134">
        <v>37.04</v>
      </c>
      <c r="G134">
        <f t="shared" si="0"/>
        <v>-0.23255813953488372</v>
      </c>
    </row>
    <row r="135" spans="1:7" x14ac:dyDescent="0.25">
      <c r="A135" s="6">
        <v>2020</v>
      </c>
      <c r="B135" t="s">
        <v>23</v>
      </c>
      <c r="C135" t="s">
        <v>52</v>
      </c>
      <c r="D135">
        <v>32</v>
      </c>
      <c r="E135">
        <v>4362969</v>
      </c>
      <c r="F135">
        <v>31.27</v>
      </c>
      <c r="G135">
        <f t="shared" si="0"/>
        <v>-0.15789473684210525</v>
      </c>
    </row>
    <row r="136" spans="1:7" x14ac:dyDescent="0.25">
      <c r="A136" s="6">
        <v>2020</v>
      </c>
      <c r="B136" t="s">
        <v>24</v>
      </c>
      <c r="C136" t="s">
        <v>53</v>
      </c>
      <c r="D136">
        <v>10</v>
      </c>
      <c r="E136">
        <v>645436</v>
      </c>
      <c r="F136">
        <v>11.38</v>
      </c>
      <c r="G136">
        <f t="shared" si="0"/>
        <v>-0.56521739130434778</v>
      </c>
    </row>
    <row r="137" spans="1:7" x14ac:dyDescent="0.25">
      <c r="A137" s="6">
        <v>2020</v>
      </c>
      <c r="B137" t="s">
        <v>25</v>
      </c>
      <c r="C137" t="s">
        <v>54</v>
      </c>
      <c r="D137">
        <v>17</v>
      </c>
      <c r="E137">
        <v>729205</v>
      </c>
      <c r="F137">
        <v>9.58</v>
      </c>
      <c r="G137">
        <f t="shared" si="0"/>
        <v>-0.2608695652173913</v>
      </c>
    </row>
    <row r="138" spans="1:7" x14ac:dyDescent="0.25">
      <c r="A138" s="6">
        <v>2020</v>
      </c>
      <c r="B138" t="s">
        <v>26</v>
      </c>
      <c r="C138" t="s">
        <v>55</v>
      </c>
      <c r="D138">
        <v>24</v>
      </c>
      <c r="E138">
        <v>1847981.5837595901</v>
      </c>
      <c r="F138">
        <v>21.480326086956499</v>
      </c>
      <c r="G138">
        <f t="shared" si="0"/>
        <v>-0.42857142857142855</v>
      </c>
    </row>
    <row r="139" spans="1:7" x14ac:dyDescent="0.25">
      <c r="A139" s="6">
        <v>2020</v>
      </c>
      <c r="B139" t="s">
        <v>27</v>
      </c>
      <c r="C139" t="s">
        <v>56</v>
      </c>
      <c r="D139">
        <v>19</v>
      </c>
      <c r="E139">
        <v>2649210</v>
      </c>
      <c r="F139">
        <v>24.37</v>
      </c>
      <c r="G139">
        <f t="shared" si="0"/>
        <v>-0.44117647058823528</v>
      </c>
    </row>
    <row r="140" spans="1:7" x14ac:dyDescent="0.25">
      <c r="A140" s="6">
        <v>2020</v>
      </c>
      <c r="B140" t="s">
        <v>28</v>
      </c>
      <c r="C140" t="s">
        <v>57</v>
      </c>
      <c r="D140">
        <v>31</v>
      </c>
      <c r="E140">
        <v>2836876.5995664699</v>
      </c>
      <c r="F140">
        <v>31.409673913043498</v>
      </c>
      <c r="G140">
        <f t="shared" si="0"/>
        <v>-0.22500000000000001</v>
      </c>
    </row>
    <row r="141" spans="1:7" x14ac:dyDescent="0.25">
      <c r="A141" s="6">
        <v>2020</v>
      </c>
      <c r="B141" t="s">
        <v>29</v>
      </c>
      <c r="C141" t="s">
        <v>58</v>
      </c>
      <c r="D141">
        <v>15</v>
      </c>
      <c r="E141">
        <v>3339356</v>
      </c>
      <c r="F141">
        <v>17.61</v>
      </c>
      <c r="G141">
        <f t="shared" si="0"/>
        <v>-0.58333333333333337</v>
      </c>
    </row>
    <row r="142" spans="1:7" x14ac:dyDescent="0.25">
      <c r="A142" s="6">
        <v>2020</v>
      </c>
      <c r="B142" t="s">
        <v>30</v>
      </c>
      <c r="C142" t="s">
        <v>59</v>
      </c>
      <c r="D142">
        <v>12</v>
      </c>
      <c r="E142">
        <v>701434</v>
      </c>
      <c r="F142">
        <v>6.65</v>
      </c>
      <c r="G142">
        <f t="shared" si="0"/>
        <v>-0.52</v>
      </c>
    </row>
    <row r="143" spans="1:7" x14ac:dyDescent="0.25">
      <c r="A143" s="6">
        <v>2020</v>
      </c>
      <c r="B143" t="s">
        <v>31</v>
      </c>
      <c r="C143" t="s">
        <v>60</v>
      </c>
      <c r="D143">
        <v>9</v>
      </c>
      <c r="E143">
        <v>646916</v>
      </c>
      <c r="F143">
        <v>6.7</v>
      </c>
      <c r="G143">
        <f t="shared" si="0"/>
        <v>0.2857142857142857</v>
      </c>
    </row>
    <row r="144" spans="1:7" x14ac:dyDescent="0.25">
      <c r="A144" s="6">
        <v>2020</v>
      </c>
      <c r="B144" t="s">
        <v>32</v>
      </c>
      <c r="C144" t="s">
        <v>61</v>
      </c>
      <c r="D144">
        <v>35</v>
      </c>
      <c r="E144">
        <v>3468213.4671658399</v>
      </c>
      <c r="F144">
        <v>35.979999999999997</v>
      </c>
      <c r="G144">
        <f t="shared" si="0"/>
        <v>-0.31372549019607843</v>
      </c>
    </row>
    <row r="145" spans="1:9" x14ac:dyDescent="0.25">
      <c r="A145" s="6">
        <v>2020</v>
      </c>
      <c r="B145" t="s">
        <v>33</v>
      </c>
      <c r="C145" t="s">
        <v>62</v>
      </c>
      <c r="D145">
        <v>6</v>
      </c>
      <c r="E145">
        <v>245097</v>
      </c>
      <c r="F145">
        <v>4.9800000000000004</v>
      </c>
      <c r="G145">
        <f t="shared" si="0"/>
        <v>-0.5</v>
      </c>
    </row>
    <row r="146" spans="1:9" x14ac:dyDescent="0.25">
      <c r="A146" s="6">
        <v>2020</v>
      </c>
      <c r="B146" t="s">
        <v>34</v>
      </c>
      <c r="C146" t="s">
        <v>63</v>
      </c>
      <c r="D146">
        <v>15</v>
      </c>
      <c r="E146">
        <v>860228</v>
      </c>
      <c r="F146">
        <v>10.39</v>
      </c>
      <c r="G146">
        <f t="shared" si="0"/>
        <v>-0.44444444444444442</v>
      </c>
    </row>
    <row r="147" spans="1:9" x14ac:dyDescent="0.25">
      <c r="A147" s="6">
        <v>2021</v>
      </c>
      <c r="B147" t="s">
        <v>17</v>
      </c>
      <c r="C147" t="s">
        <v>46</v>
      </c>
      <c r="D147">
        <v>199</v>
      </c>
      <c r="E147">
        <v>38410855.634855904</v>
      </c>
      <c r="F147">
        <v>453.7</v>
      </c>
      <c r="G147">
        <f>(D147-D3)/(D3)</f>
        <v>-0.30419580419580422</v>
      </c>
      <c r="H147">
        <f>(E147-E3)/(E3)</f>
        <v>0.39510642790572525</v>
      </c>
      <c r="I147">
        <f>(F147-F129)/(F129)</f>
        <v>9.9793470567131781E-2</v>
      </c>
    </row>
    <row r="148" spans="1:9" x14ac:dyDescent="0.25">
      <c r="A148" s="6">
        <v>2021</v>
      </c>
      <c r="B148" t="s">
        <v>18</v>
      </c>
      <c r="C148" t="s">
        <v>47</v>
      </c>
      <c r="D148">
        <v>83</v>
      </c>
      <c r="E148">
        <v>11992138.2497345</v>
      </c>
      <c r="F148">
        <v>72.599999999999994</v>
      </c>
      <c r="G148">
        <f t="shared" ref="G148:I164" si="1">(D148-D4)/(D4)</f>
        <v>-0.23148148148148148</v>
      </c>
      <c r="H148">
        <f t="shared" si="1"/>
        <v>0.79561554491471231</v>
      </c>
      <c r="I148">
        <f t="shared" ref="I148:I165" si="2">(F148-F130)/(F130)</f>
        <v>-0.2306877185546255</v>
      </c>
    </row>
    <row r="149" spans="1:9" x14ac:dyDescent="0.25">
      <c r="A149" s="6">
        <v>2021</v>
      </c>
      <c r="B149" t="s">
        <v>19</v>
      </c>
      <c r="C149" t="s">
        <v>48</v>
      </c>
      <c r="D149">
        <v>33</v>
      </c>
      <c r="E149">
        <v>3211047.3921011598</v>
      </c>
      <c r="F149">
        <v>27.1</v>
      </c>
      <c r="G149">
        <f t="shared" si="1"/>
        <v>-0.1951219512195122</v>
      </c>
      <c r="H149">
        <f t="shared" si="1"/>
        <v>0.55488723824973885</v>
      </c>
      <c r="I149">
        <f t="shared" si="2"/>
        <v>0.10028420625253766</v>
      </c>
    </row>
    <row r="150" spans="1:9" x14ac:dyDescent="0.25">
      <c r="A150" s="6">
        <v>2021</v>
      </c>
      <c r="B150" t="s">
        <v>20</v>
      </c>
      <c r="C150" t="s">
        <v>49</v>
      </c>
      <c r="D150">
        <v>36</v>
      </c>
      <c r="E150">
        <v>2306724.0647774101</v>
      </c>
      <c r="F150">
        <v>23.1</v>
      </c>
      <c r="G150">
        <f t="shared" si="1"/>
        <v>-0.2</v>
      </c>
      <c r="H150">
        <f t="shared" si="1"/>
        <v>-0.29032228533419391</v>
      </c>
      <c r="I150">
        <f t="shared" si="2"/>
        <v>-0.1779359430604982</v>
      </c>
    </row>
    <row r="151" spans="1:9" x14ac:dyDescent="0.25">
      <c r="A151" s="6">
        <v>2021</v>
      </c>
      <c r="B151" t="s">
        <v>21</v>
      </c>
      <c r="C151" t="s">
        <v>50</v>
      </c>
      <c r="D151">
        <v>61</v>
      </c>
      <c r="E151">
        <v>6388726.1794568999</v>
      </c>
      <c r="F151">
        <v>50.05</v>
      </c>
      <c r="G151">
        <f t="shared" si="1"/>
        <v>-0.46491228070175439</v>
      </c>
      <c r="H151">
        <f t="shared" si="1"/>
        <v>-0.2359367675048242</v>
      </c>
      <c r="I151">
        <f t="shared" si="2"/>
        <v>-0.30611396090392345</v>
      </c>
    </row>
    <row r="152" spans="1:9" x14ac:dyDescent="0.25">
      <c r="A152" s="6">
        <v>2021</v>
      </c>
      <c r="B152" t="s">
        <v>22</v>
      </c>
      <c r="C152" t="s">
        <v>51</v>
      </c>
      <c r="D152">
        <v>31</v>
      </c>
      <c r="E152">
        <v>3417122</v>
      </c>
      <c r="F152">
        <v>27.9</v>
      </c>
      <c r="G152">
        <f t="shared" si="1"/>
        <v>-0.27906976744186046</v>
      </c>
      <c r="H152">
        <f t="shared" si="1"/>
        <v>-4.5106223242694962E-2</v>
      </c>
      <c r="I152">
        <f t="shared" si="2"/>
        <v>-0.24676025917926567</v>
      </c>
    </row>
    <row r="153" spans="1:9" x14ac:dyDescent="0.25">
      <c r="A153" s="6">
        <v>2021</v>
      </c>
      <c r="B153" t="s">
        <v>23</v>
      </c>
      <c r="C153" t="s">
        <v>52</v>
      </c>
      <c r="D153">
        <v>29</v>
      </c>
      <c r="E153">
        <v>4543520</v>
      </c>
      <c r="F153">
        <v>27.3</v>
      </c>
      <c r="G153">
        <f t="shared" si="1"/>
        <v>-0.23684210526315788</v>
      </c>
      <c r="H153">
        <f t="shared" si="1"/>
        <v>0.26955386561872702</v>
      </c>
      <c r="I153">
        <f t="shared" si="2"/>
        <v>-0.12695874640230248</v>
      </c>
    </row>
    <row r="154" spans="1:9" x14ac:dyDescent="0.25">
      <c r="A154" s="6">
        <v>2021</v>
      </c>
      <c r="B154" t="s">
        <v>24</v>
      </c>
      <c r="C154" t="s">
        <v>53</v>
      </c>
      <c r="D154">
        <v>11</v>
      </c>
      <c r="E154">
        <v>655196</v>
      </c>
      <c r="F154">
        <v>7.1</v>
      </c>
      <c r="G154">
        <f t="shared" si="1"/>
        <v>-0.52173913043478259</v>
      </c>
      <c r="H154">
        <f t="shared" si="1"/>
        <v>-0.4272727193260798</v>
      </c>
      <c r="I154">
        <f t="shared" si="2"/>
        <v>-0.3760984182776802</v>
      </c>
    </row>
    <row r="155" spans="1:9" x14ac:dyDescent="0.25">
      <c r="A155" s="6">
        <v>2021</v>
      </c>
      <c r="B155" t="s">
        <v>25</v>
      </c>
      <c r="C155" t="s">
        <v>54</v>
      </c>
      <c r="D155">
        <v>14</v>
      </c>
      <c r="E155">
        <v>679003</v>
      </c>
      <c r="F155">
        <v>7.4</v>
      </c>
      <c r="G155">
        <f t="shared" si="1"/>
        <v>-0.39130434782608697</v>
      </c>
      <c r="H155">
        <f t="shared" si="1"/>
        <v>-0.32005731921515534</v>
      </c>
      <c r="I155">
        <f t="shared" si="2"/>
        <v>-0.22755741127348639</v>
      </c>
    </row>
    <row r="156" spans="1:9" x14ac:dyDescent="0.25">
      <c r="A156" s="6">
        <v>2021</v>
      </c>
      <c r="B156" t="s">
        <v>26</v>
      </c>
      <c r="C156" t="s">
        <v>55</v>
      </c>
      <c r="D156">
        <v>20</v>
      </c>
      <c r="E156">
        <v>1724124.5</v>
      </c>
      <c r="F156">
        <v>17.2</v>
      </c>
      <c r="G156">
        <f t="shared" si="1"/>
        <v>-0.52380952380952384</v>
      </c>
      <c r="H156">
        <f t="shared" si="1"/>
        <v>-0.27921405963816281</v>
      </c>
      <c r="I156">
        <f t="shared" si="2"/>
        <v>-0.19926727693187313</v>
      </c>
    </row>
    <row r="157" spans="1:9" x14ac:dyDescent="0.25">
      <c r="A157" s="6">
        <v>2021</v>
      </c>
      <c r="B157" t="s">
        <v>27</v>
      </c>
      <c r="C157" t="s">
        <v>56</v>
      </c>
      <c r="D157">
        <v>14</v>
      </c>
      <c r="E157">
        <v>2360879</v>
      </c>
      <c r="F157">
        <v>17.2</v>
      </c>
      <c r="G157">
        <f t="shared" si="1"/>
        <v>-0.58823529411764708</v>
      </c>
      <c r="H157">
        <f t="shared" si="1"/>
        <v>0.15365339856540905</v>
      </c>
      <c r="I157">
        <f t="shared" si="2"/>
        <v>-0.29421419778416091</v>
      </c>
    </row>
    <row r="158" spans="1:9" x14ac:dyDescent="0.25">
      <c r="A158" s="6">
        <v>2021</v>
      </c>
      <c r="B158" t="s">
        <v>28</v>
      </c>
      <c r="C158" t="s">
        <v>57</v>
      </c>
      <c r="D158">
        <v>29</v>
      </c>
      <c r="E158">
        <v>3070355.3113974598</v>
      </c>
      <c r="F158">
        <v>23.2</v>
      </c>
      <c r="G158">
        <f t="shared" si="1"/>
        <v>-0.27500000000000002</v>
      </c>
      <c r="H158">
        <f t="shared" si="1"/>
        <v>3.1985702519542344E-2</v>
      </c>
      <c r="I158">
        <f t="shared" si="2"/>
        <v>-0.26137405742484537</v>
      </c>
    </row>
    <row r="159" spans="1:9" x14ac:dyDescent="0.25">
      <c r="A159" s="6">
        <v>2021</v>
      </c>
      <c r="B159" t="s">
        <v>29</v>
      </c>
      <c r="C159" t="s">
        <v>58</v>
      </c>
      <c r="D159">
        <v>14</v>
      </c>
      <c r="E159">
        <v>3490483</v>
      </c>
      <c r="F159">
        <v>15.8</v>
      </c>
      <c r="G159">
        <f t="shared" si="1"/>
        <v>-0.61111111111111116</v>
      </c>
      <c r="H159">
        <f t="shared" si="1"/>
        <v>-0.17655361533766892</v>
      </c>
      <c r="I159">
        <f t="shared" si="2"/>
        <v>-0.10278250993753542</v>
      </c>
    </row>
    <row r="160" spans="1:9" x14ac:dyDescent="0.25">
      <c r="A160" s="6">
        <v>2021</v>
      </c>
      <c r="B160" t="s">
        <v>30</v>
      </c>
      <c r="C160" t="s">
        <v>59</v>
      </c>
      <c r="D160">
        <v>9</v>
      </c>
      <c r="E160">
        <v>567517</v>
      </c>
      <c r="F160">
        <v>4.8</v>
      </c>
      <c r="G160">
        <f t="shared" si="1"/>
        <v>-0.64</v>
      </c>
      <c r="H160">
        <f t="shared" si="1"/>
        <v>-0.74825224292266446</v>
      </c>
      <c r="I160">
        <f t="shared" si="2"/>
        <v>-0.27819548872180455</v>
      </c>
    </row>
    <row r="161" spans="1:9" x14ac:dyDescent="0.25">
      <c r="A161" s="6">
        <v>2021</v>
      </c>
      <c r="B161" t="s">
        <v>31</v>
      </c>
      <c r="C161" t="s">
        <v>60</v>
      </c>
      <c r="D161">
        <v>7</v>
      </c>
      <c r="E161">
        <v>569485</v>
      </c>
      <c r="F161">
        <v>4.9000000000000004</v>
      </c>
      <c r="G161">
        <f t="shared" si="1"/>
        <v>0</v>
      </c>
      <c r="H161">
        <f t="shared" si="1"/>
        <v>0.42869507407082197</v>
      </c>
      <c r="I161">
        <f t="shared" si="2"/>
        <v>-0.26865671641791039</v>
      </c>
    </row>
    <row r="162" spans="1:9" x14ac:dyDescent="0.25">
      <c r="A162" s="6">
        <v>2021</v>
      </c>
      <c r="B162" t="s">
        <v>32</v>
      </c>
      <c r="C162" t="s">
        <v>61</v>
      </c>
      <c r="D162">
        <v>28</v>
      </c>
      <c r="E162">
        <v>5564105.24558983</v>
      </c>
      <c r="F162">
        <v>29.5</v>
      </c>
      <c r="G162">
        <f t="shared" si="1"/>
        <v>-0.45098039215686275</v>
      </c>
      <c r="H162">
        <f t="shared" si="1"/>
        <v>0.85360688473002944</v>
      </c>
      <c r="I162">
        <f t="shared" si="2"/>
        <v>-0.18010005558643682</v>
      </c>
    </row>
    <row r="163" spans="1:9" x14ac:dyDescent="0.25">
      <c r="A163" s="6">
        <v>2021</v>
      </c>
      <c r="B163" t="s">
        <v>33</v>
      </c>
      <c r="C163" t="s">
        <v>62</v>
      </c>
      <c r="D163">
        <v>5</v>
      </c>
      <c r="E163">
        <v>106302</v>
      </c>
      <c r="F163">
        <v>2.2999999999999998</v>
      </c>
      <c r="G163">
        <f t="shared" si="1"/>
        <v>-0.58333333333333337</v>
      </c>
      <c r="H163">
        <f t="shared" si="1"/>
        <v>-0.80482941714310896</v>
      </c>
      <c r="I163">
        <f t="shared" si="2"/>
        <v>-0.5381526104417671</v>
      </c>
    </row>
    <row r="164" spans="1:9" x14ac:dyDescent="0.25">
      <c r="A164" s="6">
        <v>2021</v>
      </c>
      <c r="B164" t="s">
        <v>34</v>
      </c>
      <c r="C164" t="s">
        <v>63</v>
      </c>
      <c r="D164">
        <v>14</v>
      </c>
      <c r="E164">
        <v>693620</v>
      </c>
      <c r="F164">
        <v>8.6</v>
      </c>
      <c r="G164">
        <f t="shared" si="1"/>
        <v>-0.48148148148148145</v>
      </c>
      <c r="H164">
        <f t="shared" si="1"/>
        <v>-0.37607528565051818</v>
      </c>
      <c r="I164">
        <f t="shared" si="2"/>
        <v>-0.1722810394610203</v>
      </c>
    </row>
    <row r="165" spans="1:9" x14ac:dyDescent="0.25">
      <c r="I165">
        <f t="shared" si="2"/>
        <v>-1</v>
      </c>
    </row>
  </sheetData>
  <conditionalFormatting sqref="G147:G164">
    <cfRule type="colorScale" priority="3">
      <colorScale>
        <cfvo type="min"/>
        <cfvo type="percentile" val="50"/>
        <cfvo type="max"/>
        <color rgb="FF63BE7B"/>
        <color rgb="FFFFEB84"/>
        <color rgb="FFF8696B"/>
      </colorScale>
    </cfRule>
  </conditionalFormatting>
  <conditionalFormatting sqref="H147:H164">
    <cfRule type="colorScale" priority="2">
      <colorScale>
        <cfvo type="min"/>
        <cfvo type="percentile" val="50"/>
        <cfvo type="max"/>
        <color rgb="FF63BE7B"/>
        <color rgb="FFFFEB84"/>
        <color rgb="FFF8696B"/>
      </colorScale>
    </cfRule>
  </conditionalFormatting>
  <conditionalFormatting sqref="I147:I165">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403D6-0410-4DAF-8C09-C65BEA97ED79}">
  <dimension ref="A1:D25"/>
  <sheetViews>
    <sheetView workbookViewId="0">
      <selection activeCell="A15" sqref="A15:A25"/>
    </sheetView>
  </sheetViews>
  <sheetFormatPr defaultRowHeight="15" x14ac:dyDescent="0.25"/>
  <cols>
    <col min="1" max="1" width="49.140625" customWidth="1"/>
  </cols>
  <sheetData>
    <row r="1" spans="1:4" ht="15.75" x14ac:dyDescent="0.25">
      <c r="A1" s="54" t="s">
        <v>133</v>
      </c>
    </row>
    <row r="2" spans="1:4" x14ac:dyDescent="0.25">
      <c r="A2" t="s">
        <v>119</v>
      </c>
      <c r="B2" t="s">
        <v>120</v>
      </c>
      <c r="C2" t="s">
        <v>121</v>
      </c>
      <c r="D2" t="s">
        <v>122</v>
      </c>
    </row>
    <row r="3" spans="1:4" x14ac:dyDescent="0.25">
      <c r="A3" t="s">
        <v>123</v>
      </c>
    </row>
    <row r="4" spans="1:4" x14ac:dyDescent="0.25">
      <c r="A4" t="s">
        <v>124</v>
      </c>
      <c r="B4">
        <v>0.76545048400000004</v>
      </c>
    </row>
    <row r="5" spans="1:4" x14ac:dyDescent="0.25">
      <c r="A5" t="s">
        <v>125</v>
      </c>
      <c r="B5">
        <v>0.121370067</v>
      </c>
    </row>
    <row r="6" spans="1:4" x14ac:dyDescent="0.25">
      <c r="A6" t="s">
        <v>126</v>
      </c>
      <c r="B6">
        <v>8.7862993299999997E-2</v>
      </c>
    </row>
    <row r="7" spans="1:4" x14ac:dyDescent="0.25">
      <c r="A7" t="s">
        <v>127</v>
      </c>
      <c r="B7">
        <v>2.23380491E-2</v>
      </c>
    </row>
    <row r="8" spans="1:4" x14ac:dyDescent="0.25">
      <c r="A8" t="s">
        <v>128</v>
      </c>
      <c r="B8">
        <v>2.9784066000000001E-3</v>
      </c>
    </row>
    <row r="9" spans="1:4" x14ac:dyDescent="0.25">
      <c r="A9" t="s">
        <v>129</v>
      </c>
      <c r="C9">
        <v>0.77631578950000002</v>
      </c>
    </row>
    <row r="10" spans="1:4" x14ac:dyDescent="0.25">
      <c r="A10" t="s">
        <v>130</v>
      </c>
      <c r="C10">
        <v>0.1973684211</v>
      </c>
    </row>
    <row r="11" spans="1:4" x14ac:dyDescent="0.25">
      <c r="A11" t="s">
        <v>131</v>
      </c>
      <c r="C11">
        <v>2.6315789499999999E-2</v>
      </c>
    </row>
    <row r="15" spans="1:4" x14ac:dyDescent="0.25">
      <c r="A15" s="71" t="s">
        <v>132</v>
      </c>
    </row>
    <row r="16" spans="1:4" x14ac:dyDescent="0.25">
      <c r="A16" s="72"/>
    </row>
    <row r="17" spans="1:1" x14ac:dyDescent="0.25">
      <c r="A17" s="72"/>
    </row>
    <row r="18" spans="1:1" x14ac:dyDescent="0.25">
      <c r="A18" s="72"/>
    </row>
    <row r="19" spans="1:1" x14ac:dyDescent="0.25">
      <c r="A19" s="72"/>
    </row>
    <row r="20" spans="1:1" x14ac:dyDescent="0.25">
      <c r="A20" s="72"/>
    </row>
    <row r="21" spans="1:1" x14ac:dyDescent="0.25">
      <c r="A21" s="72"/>
    </row>
    <row r="22" spans="1:1" x14ac:dyDescent="0.25">
      <c r="A22" s="72"/>
    </row>
    <row r="23" spans="1:1" x14ac:dyDescent="0.25">
      <c r="A23" s="72"/>
    </row>
    <row r="24" spans="1:1" x14ac:dyDescent="0.25">
      <c r="A24" s="72"/>
    </row>
    <row r="25" spans="1:1" x14ac:dyDescent="0.25">
      <c r="A25" s="72"/>
    </row>
  </sheetData>
  <mergeCells count="1">
    <mergeCell ref="A15:A25"/>
  </mergeCell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B93D6-B225-4C97-A338-40145D5566B6}">
  <dimension ref="A1:C19"/>
  <sheetViews>
    <sheetView workbookViewId="0">
      <selection activeCell="A9" sqref="A9:A19"/>
    </sheetView>
  </sheetViews>
  <sheetFormatPr defaultRowHeight="15" x14ac:dyDescent="0.25"/>
  <cols>
    <col min="1" max="1" width="38.7109375" customWidth="1"/>
  </cols>
  <sheetData>
    <row r="1" spans="1:3" x14ac:dyDescent="0.25">
      <c r="A1" s="5" t="s">
        <v>134</v>
      </c>
    </row>
    <row r="2" spans="1:3" x14ac:dyDescent="0.25">
      <c r="B2" t="s">
        <v>135</v>
      </c>
      <c r="C2" t="s">
        <v>136</v>
      </c>
    </row>
    <row r="3" spans="1:3" x14ac:dyDescent="0.25">
      <c r="A3" t="s">
        <v>137</v>
      </c>
      <c r="B3">
        <v>163</v>
      </c>
      <c r="C3">
        <v>168</v>
      </c>
    </row>
    <row r="4" spans="1:3" x14ac:dyDescent="0.25">
      <c r="A4" t="s">
        <v>138</v>
      </c>
      <c r="B4">
        <v>318</v>
      </c>
      <c r="C4">
        <v>294</v>
      </c>
    </row>
    <row r="5" spans="1:3" x14ac:dyDescent="0.25">
      <c r="A5" t="s">
        <v>139</v>
      </c>
      <c r="B5">
        <v>125</v>
      </c>
      <c r="C5">
        <v>129</v>
      </c>
    </row>
    <row r="9" spans="1:3" x14ac:dyDescent="0.25">
      <c r="A9" s="71" t="s">
        <v>132</v>
      </c>
    </row>
    <row r="10" spans="1:3" x14ac:dyDescent="0.25">
      <c r="A10" s="72"/>
    </row>
    <row r="11" spans="1:3" x14ac:dyDescent="0.25">
      <c r="A11" s="72"/>
    </row>
    <row r="12" spans="1:3" x14ac:dyDescent="0.25">
      <c r="A12" s="72"/>
    </row>
    <row r="13" spans="1:3" x14ac:dyDescent="0.25">
      <c r="A13" s="72"/>
    </row>
    <row r="14" spans="1:3" x14ac:dyDescent="0.25">
      <c r="A14" s="72"/>
    </row>
    <row r="15" spans="1:3" x14ac:dyDescent="0.25">
      <c r="A15" s="72"/>
    </row>
    <row r="16" spans="1:3" x14ac:dyDescent="0.25">
      <c r="A16" s="72"/>
    </row>
    <row r="17" spans="1:1" x14ac:dyDescent="0.25">
      <c r="A17" s="72"/>
    </row>
    <row r="18" spans="1:1" x14ac:dyDescent="0.25">
      <c r="A18" s="72"/>
    </row>
    <row r="19" spans="1:1" x14ac:dyDescent="0.25">
      <c r="A19" s="72"/>
    </row>
  </sheetData>
  <mergeCells count="1">
    <mergeCell ref="A9:A1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30475-A78F-4550-8117-A70461DE471D}">
  <dimension ref="A1:D18"/>
  <sheetViews>
    <sheetView workbookViewId="0">
      <selection activeCell="A8" sqref="A8:A18"/>
    </sheetView>
  </sheetViews>
  <sheetFormatPr defaultRowHeight="15" x14ac:dyDescent="0.25"/>
  <cols>
    <col min="1" max="1" width="46" customWidth="1"/>
  </cols>
  <sheetData>
    <row r="1" spans="1:4" x14ac:dyDescent="0.25">
      <c r="A1" s="5" t="s">
        <v>140</v>
      </c>
    </row>
    <row r="2" spans="1:4" x14ac:dyDescent="0.25">
      <c r="A2" t="s">
        <v>141</v>
      </c>
      <c r="B2">
        <v>0.80640357409999996</v>
      </c>
    </row>
    <row r="3" spans="1:4" x14ac:dyDescent="0.25">
      <c r="A3" t="s">
        <v>142</v>
      </c>
      <c r="B3">
        <v>0.10052122110000003</v>
      </c>
    </row>
    <row r="4" spans="1:4" x14ac:dyDescent="0.25">
      <c r="A4" t="s">
        <v>143</v>
      </c>
      <c r="B4">
        <v>9.3075204800000005E-2</v>
      </c>
    </row>
    <row r="5" spans="1:4" x14ac:dyDescent="0.25">
      <c r="A5" t="s">
        <v>144</v>
      </c>
      <c r="B5">
        <v>2.9039463886820601E-2</v>
      </c>
    </row>
    <row r="6" spans="1:4" x14ac:dyDescent="0.25">
      <c r="A6" t="s">
        <v>145</v>
      </c>
      <c r="D6">
        <v>2295.45454545455</v>
      </c>
    </row>
    <row r="8" spans="1:4" x14ac:dyDescent="0.25">
      <c r="A8" s="71" t="s">
        <v>132</v>
      </c>
    </row>
    <row r="9" spans="1:4" x14ac:dyDescent="0.25">
      <c r="A9" s="72"/>
    </row>
    <row r="10" spans="1:4" x14ac:dyDescent="0.25">
      <c r="A10" s="72"/>
    </row>
    <row r="11" spans="1:4" x14ac:dyDescent="0.25">
      <c r="A11" s="72"/>
    </row>
    <row r="12" spans="1:4" x14ac:dyDescent="0.25">
      <c r="A12" s="72"/>
    </row>
    <row r="13" spans="1:4" x14ac:dyDescent="0.25">
      <c r="A13" s="72"/>
    </row>
    <row r="14" spans="1:4" x14ac:dyDescent="0.25">
      <c r="A14" s="72"/>
    </row>
    <row r="15" spans="1:4" x14ac:dyDescent="0.25">
      <c r="A15" s="72"/>
    </row>
    <row r="16" spans="1:4" x14ac:dyDescent="0.25">
      <c r="A16" s="72"/>
    </row>
    <row r="17" spans="1:1" x14ac:dyDescent="0.25">
      <c r="A17" s="72"/>
    </row>
    <row r="18" spans="1:1" x14ac:dyDescent="0.25">
      <c r="A18" s="72"/>
    </row>
  </sheetData>
  <mergeCells count="1">
    <mergeCell ref="A8:A18"/>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8BF72-FD59-458F-99F3-A9CB9A7A09C2}">
  <dimension ref="A1:D14"/>
  <sheetViews>
    <sheetView workbookViewId="0">
      <selection activeCell="U18" sqref="U18"/>
    </sheetView>
  </sheetViews>
  <sheetFormatPr defaultRowHeight="15" x14ac:dyDescent="0.25"/>
  <sheetData>
    <row r="1" spans="1:4" ht="17.25" x14ac:dyDescent="0.3">
      <c r="B1" s="73" t="s">
        <v>64</v>
      </c>
      <c r="C1" s="73"/>
    </row>
    <row r="2" spans="1:4" x14ac:dyDescent="0.25">
      <c r="A2" t="s">
        <v>2</v>
      </c>
      <c r="B2" t="s">
        <v>65</v>
      </c>
      <c r="C2" t="s">
        <v>66</v>
      </c>
      <c r="D2" t="s">
        <v>67</v>
      </c>
    </row>
    <row r="3" spans="1:4" x14ac:dyDescent="0.25">
      <c r="A3" s="12">
        <v>2010</v>
      </c>
      <c r="B3" s="13">
        <v>94.33</v>
      </c>
      <c r="C3" s="14">
        <v>0.41202575324754737</v>
      </c>
      <c r="D3" s="14">
        <v>0.17244105493967904</v>
      </c>
    </row>
    <row r="4" spans="1:4" x14ac:dyDescent="0.25">
      <c r="A4" s="15">
        <v>2011</v>
      </c>
      <c r="B4" s="16">
        <v>96.594999999999999</v>
      </c>
      <c r="C4" s="17">
        <v>0.41143823421673609</v>
      </c>
      <c r="D4" s="17">
        <v>0.16500000000000001</v>
      </c>
    </row>
    <row r="5" spans="1:4" x14ac:dyDescent="0.25">
      <c r="A5" s="12">
        <v>2012</v>
      </c>
      <c r="B5" s="13">
        <v>89.738</v>
      </c>
      <c r="C5" s="14">
        <v>0.38764887059219932</v>
      </c>
      <c r="D5" s="14">
        <v>0.15921863728060892</v>
      </c>
    </row>
    <row r="6" spans="1:4" x14ac:dyDescent="0.25">
      <c r="A6" s="15">
        <v>2013</v>
      </c>
      <c r="B6" s="16">
        <v>98.471999999999994</v>
      </c>
      <c r="C6" s="17">
        <v>0.42924958043634615</v>
      </c>
      <c r="D6" s="17">
        <v>0.155</v>
      </c>
    </row>
    <row r="7" spans="1:4" x14ac:dyDescent="0.25">
      <c r="A7" s="12">
        <v>2014</v>
      </c>
      <c r="B7" s="13">
        <v>95.969887999999997</v>
      </c>
      <c r="C7" s="14">
        <v>0.41987455811837177</v>
      </c>
      <c r="D7" s="14">
        <v>0.14522930156452346</v>
      </c>
    </row>
    <row r="8" spans="1:4" x14ac:dyDescent="0.25">
      <c r="A8" s="15">
        <v>2015</v>
      </c>
      <c r="B8" s="16">
        <v>106.708547</v>
      </c>
      <c r="C8" s="17">
        <v>0.46433176392774927</v>
      </c>
      <c r="D8" s="17">
        <v>0.13024348268794789</v>
      </c>
    </row>
    <row r="9" spans="1:4" x14ac:dyDescent="0.25">
      <c r="A9" s="12">
        <v>2016</v>
      </c>
      <c r="B9" s="13">
        <v>122.86918300000001</v>
      </c>
      <c r="C9" s="14">
        <v>0.52003277155143235</v>
      </c>
      <c r="D9" s="14">
        <v>0.12361938782420265</v>
      </c>
    </row>
    <row r="10" spans="1:4" x14ac:dyDescent="0.25">
      <c r="A10" s="15">
        <v>2017</v>
      </c>
      <c r="B10" s="16">
        <v>117.069397</v>
      </c>
      <c r="C10" s="17">
        <v>0.4801586332204057</v>
      </c>
      <c r="D10" s="17">
        <v>0.11522593862534553</v>
      </c>
    </row>
    <row r="11" spans="1:4" x14ac:dyDescent="0.25">
      <c r="A11" s="12">
        <v>2018</v>
      </c>
      <c r="B11" s="13">
        <v>128.251735</v>
      </c>
      <c r="C11" s="14">
        <v>0.52009479182296336</v>
      </c>
      <c r="D11" s="14">
        <v>0.13051341684476039</v>
      </c>
    </row>
    <row r="12" spans="1:4" x14ac:dyDescent="0.25">
      <c r="A12" s="15">
        <v>2019</v>
      </c>
      <c r="B12" s="16">
        <v>116.629794</v>
      </c>
      <c r="C12" s="17">
        <v>0.46724246733944147</v>
      </c>
      <c r="D12" s="17">
        <v>0.11973166862302848</v>
      </c>
    </row>
    <row r="13" spans="1:4" x14ac:dyDescent="0.25">
      <c r="A13" s="12">
        <v>2020</v>
      </c>
      <c r="B13" s="18">
        <v>115.995</v>
      </c>
      <c r="C13" s="19">
        <v>0.47517707253726821</v>
      </c>
      <c r="D13" s="19">
        <v>0.11798417919863669</v>
      </c>
    </row>
    <row r="14" spans="1:4" x14ac:dyDescent="0.25">
      <c r="A14" s="12">
        <v>2021</v>
      </c>
      <c r="B14" s="18">
        <v>124.84</v>
      </c>
      <c r="C14" s="19">
        <f>B14/250.6</f>
        <v>0.49816440542697527</v>
      </c>
      <c r="D14" s="19">
        <f>(B14-93.566)/250.6</f>
        <v>0.12479648842777336</v>
      </c>
    </row>
  </sheetData>
  <mergeCells count="1">
    <mergeCell ref="B1:C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5E703-8DF7-45EC-B148-55E4F80BE268}">
  <dimension ref="A1:F14"/>
  <sheetViews>
    <sheetView tabSelected="1" workbookViewId="0">
      <selection activeCell="U27" sqref="U26:U27"/>
    </sheetView>
  </sheetViews>
  <sheetFormatPr defaultRowHeight="15" x14ac:dyDescent="0.25"/>
  <cols>
    <col min="2" max="2" width="44" customWidth="1"/>
  </cols>
  <sheetData>
    <row r="1" spans="1:6" ht="18" thickBot="1" x14ac:dyDescent="0.35">
      <c r="B1" s="74" t="s">
        <v>152</v>
      </c>
      <c r="C1" s="74"/>
    </row>
    <row r="2" spans="1:6" ht="15.75" thickTop="1" x14ac:dyDescent="0.25">
      <c r="A2" t="s">
        <v>2</v>
      </c>
      <c r="B2" t="s">
        <v>153</v>
      </c>
      <c r="C2" t="s">
        <v>154</v>
      </c>
      <c r="D2" t="s">
        <v>155</v>
      </c>
      <c r="E2" t="s">
        <v>156</v>
      </c>
      <c r="F2" t="s">
        <v>157</v>
      </c>
    </row>
    <row r="3" spans="1:6" x14ac:dyDescent="0.25">
      <c r="A3" s="12">
        <v>2010</v>
      </c>
      <c r="B3" s="56">
        <v>0.33</v>
      </c>
      <c r="C3" s="56">
        <v>0.39</v>
      </c>
      <c r="D3" s="57">
        <v>1140721</v>
      </c>
      <c r="E3" s="57">
        <v>822152</v>
      </c>
      <c r="F3" s="57">
        <v>557131</v>
      </c>
    </row>
    <row r="4" spans="1:6" x14ac:dyDescent="0.25">
      <c r="A4" s="15">
        <v>2011</v>
      </c>
      <c r="B4" s="58">
        <v>0.35</v>
      </c>
      <c r="C4" s="58">
        <v>0.4</v>
      </c>
      <c r="D4" s="59">
        <v>1093277</v>
      </c>
      <c r="E4" s="59">
        <v>946234</v>
      </c>
      <c r="F4" s="59">
        <v>672209</v>
      </c>
    </row>
    <row r="5" spans="1:6" x14ac:dyDescent="0.25">
      <c r="A5" s="12">
        <v>2012</v>
      </c>
      <c r="B5" s="56">
        <v>0.33</v>
      </c>
      <c r="C5" s="56">
        <v>0.41</v>
      </c>
      <c r="D5" s="57">
        <v>900674</v>
      </c>
      <c r="E5" s="57">
        <v>912596</v>
      </c>
      <c r="F5" s="57">
        <v>924825</v>
      </c>
    </row>
    <row r="6" spans="1:6" x14ac:dyDescent="0.25">
      <c r="A6" s="15">
        <v>2013</v>
      </c>
      <c r="B6" s="58">
        <v>0.33</v>
      </c>
      <c r="C6" s="58">
        <v>0.42</v>
      </c>
      <c r="D6" s="59">
        <v>672398</v>
      </c>
      <c r="E6" s="59">
        <v>872210</v>
      </c>
      <c r="F6" s="59">
        <v>1136939</v>
      </c>
    </row>
    <row r="7" spans="1:6" x14ac:dyDescent="0.25">
      <c r="A7" s="12">
        <v>2014</v>
      </c>
      <c r="B7" s="56">
        <v>0.33</v>
      </c>
      <c r="C7" s="56">
        <v>0.43</v>
      </c>
      <c r="D7" s="57">
        <v>457733</v>
      </c>
      <c r="E7" s="57">
        <v>856326</v>
      </c>
      <c r="F7" s="57">
        <v>1315820</v>
      </c>
    </row>
    <row r="8" spans="1:6" x14ac:dyDescent="0.25">
      <c r="A8" s="15">
        <v>2015</v>
      </c>
      <c r="B8" s="58">
        <v>0.41</v>
      </c>
      <c r="C8" s="58">
        <v>0.45</v>
      </c>
      <c r="D8" s="59">
        <v>314762</v>
      </c>
      <c r="E8" s="59">
        <v>1111338</v>
      </c>
      <c r="F8" s="59">
        <v>1312180</v>
      </c>
    </row>
    <row r="9" spans="1:6" x14ac:dyDescent="0.25">
      <c r="A9" s="12">
        <v>2016</v>
      </c>
      <c r="B9" s="56">
        <v>0.42</v>
      </c>
      <c r="C9" s="56">
        <v>0.46</v>
      </c>
      <c r="D9" s="57">
        <v>89535</v>
      </c>
      <c r="E9" s="57">
        <v>1163566</v>
      </c>
      <c r="F9" s="57">
        <v>1514830</v>
      </c>
    </row>
    <row r="10" spans="1:6" x14ac:dyDescent="0.25">
      <c r="A10" s="15">
        <v>2017</v>
      </c>
      <c r="B10" s="58">
        <v>0.41</v>
      </c>
      <c r="C10" s="58">
        <v>0.47</v>
      </c>
      <c r="D10" s="59">
        <v>25902</v>
      </c>
      <c r="E10" s="59">
        <v>1140133</v>
      </c>
      <c r="F10" s="59">
        <v>1645554</v>
      </c>
    </row>
    <row r="11" spans="1:6" x14ac:dyDescent="0.25">
      <c r="A11" s="12">
        <v>2018</v>
      </c>
      <c r="B11" s="56">
        <v>0.42</v>
      </c>
      <c r="C11" s="56">
        <v>0.47</v>
      </c>
      <c r="D11" s="57">
        <v>22920.469999999739</v>
      </c>
      <c r="E11" s="57">
        <v>1285711</v>
      </c>
      <c r="F11" s="57">
        <v>1732450.53</v>
      </c>
    </row>
    <row r="12" spans="1:6" x14ac:dyDescent="0.25">
      <c r="A12" s="15">
        <v>2019</v>
      </c>
      <c r="B12" s="58">
        <v>0.43463183361860952</v>
      </c>
      <c r="C12" s="58">
        <v>0.48</v>
      </c>
      <c r="D12" s="59">
        <v>30369</v>
      </c>
      <c r="E12" s="59">
        <v>1357227</v>
      </c>
      <c r="F12" s="59">
        <v>1735109</v>
      </c>
    </row>
    <row r="13" spans="1:6" x14ac:dyDescent="0.25">
      <c r="A13" s="12">
        <v>2020</v>
      </c>
      <c r="B13" s="56">
        <v>0.41582758345552107</v>
      </c>
      <c r="C13" s="56">
        <v>0.47799999999999998</v>
      </c>
      <c r="D13" s="57">
        <v>20538</v>
      </c>
      <c r="E13" s="57">
        <v>1370633</v>
      </c>
      <c r="F13" s="57">
        <v>1904986</v>
      </c>
    </row>
    <row r="14" spans="1:6" x14ac:dyDescent="0.25">
      <c r="A14" s="20">
        <v>2021</v>
      </c>
      <c r="B14" s="60">
        <v>0.3709504719111773</v>
      </c>
      <c r="C14" s="60">
        <v>0.48699999999999999</v>
      </c>
      <c r="D14" s="61">
        <v>20587</v>
      </c>
      <c r="E14" s="61">
        <v>1252390</v>
      </c>
      <c r="F14" s="61">
        <v>2103188</v>
      </c>
    </row>
  </sheetData>
  <mergeCells count="1">
    <mergeCell ref="B1:C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32A87-1B98-4FA8-9D46-753CECEE110F}">
  <dimension ref="C2:F16"/>
  <sheetViews>
    <sheetView workbookViewId="0">
      <selection activeCell="D15" sqref="D15:E16"/>
    </sheetView>
  </sheetViews>
  <sheetFormatPr defaultRowHeight="15" x14ac:dyDescent="0.25"/>
  <cols>
    <col min="4" max="4" width="31.28515625" bestFit="1" customWidth="1"/>
    <col min="5" max="5" width="18.5703125" bestFit="1" customWidth="1"/>
  </cols>
  <sheetData>
    <row r="2" spans="3:6" ht="17.25" x14ac:dyDescent="0.3">
      <c r="C2" s="11" t="s">
        <v>68</v>
      </c>
    </row>
    <row r="3" spans="3:6" x14ac:dyDescent="0.25">
      <c r="C3" t="s">
        <v>2</v>
      </c>
      <c r="D3" t="s">
        <v>69</v>
      </c>
      <c r="E3" t="s">
        <v>70</v>
      </c>
    </row>
    <row r="4" spans="3:6" x14ac:dyDescent="0.25">
      <c r="C4" s="12">
        <v>2010</v>
      </c>
      <c r="D4" s="12">
        <v>470</v>
      </c>
      <c r="E4" s="12">
        <v>205</v>
      </c>
      <c r="F4">
        <f>1-E4/(E4+D4)</f>
        <v>0.6962962962962963</v>
      </c>
    </row>
    <row r="5" spans="3:6" x14ac:dyDescent="0.25">
      <c r="C5" s="15">
        <v>2011</v>
      </c>
      <c r="D5" s="15">
        <v>617</v>
      </c>
      <c r="E5" s="15">
        <v>138</v>
      </c>
      <c r="F5">
        <f t="shared" ref="F5:F16" si="0">1-E5/(E5+D5)</f>
        <v>0.81721854304635766</v>
      </c>
    </row>
    <row r="6" spans="3:6" x14ac:dyDescent="0.25">
      <c r="C6" s="12">
        <v>2012</v>
      </c>
      <c r="D6" s="12">
        <v>674</v>
      </c>
      <c r="E6" s="12">
        <v>115</v>
      </c>
      <c r="F6">
        <f t="shared" si="0"/>
        <v>0.85424588086185049</v>
      </c>
    </row>
    <row r="7" spans="3:6" x14ac:dyDescent="0.25">
      <c r="C7" s="15">
        <v>2013</v>
      </c>
      <c r="D7" s="15">
        <v>674</v>
      </c>
      <c r="E7" s="15">
        <v>126</v>
      </c>
      <c r="F7">
        <f t="shared" si="0"/>
        <v>0.84250000000000003</v>
      </c>
    </row>
    <row r="8" spans="3:6" x14ac:dyDescent="0.25">
      <c r="C8" s="12">
        <v>2014</v>
      </c>
      <c r="D8" s="12">
        <v>710</v>
      </c>
      <c r="E8" s="12">
        <v>101</v>
      </c>
      <c r="F8">
        <f t="shared" si="0"/>
        <v>0.87546239210850807</v>
      </c>
    </row>
    <row r="9" spans="3:6" x14ac:dyDescent="0.25">
      <c r="C9" s="15">
        <v>2015</v>
      </c>
      <c r="D9" s="15">
        <v>738</v>
      </c>
      <c r="E9" s="15">
        <v>91</v>
      </c>
      <c r="F9">
        <f t="shared" si="0"/>
        <v>0.89022919179734616</v>
      </c>
    </row>
    <row r="10" spans="3:6" x14ac:dyDescent="0.25">
      <c r="C10" s="12">
        <v>2016</v>
      </c>
      <c r="D10" s="12">
        <v>731</v>
      </c>
      <c r="E10" s="12">
        <v>115</v>
      </c>
      <c r="F10">
        <f t="shared" si="0"/>
        <v>0.86406619385342787</v>
      </c>
    </row>
    <row r="11" spans="3:6" x14ac:dyDescent="0.25">
      <c r="C11" s="15">
        <v>2017</v>
      </c>
      <c r="D11" s="15">
        <v>796</v>
      </c>
      <c r="E11" s="15">
        <v>158</v>
      </c>
      <c r="F11">
        <f t="shared" si="0"/>
        <v>0.83438155136268344</v>
      </c>
    </row>
    <row r="12" spans="3:6" x14ac:dyDescent="0.25">
      <c r="C12" s="12">
        <v>2018</v>
      </c>
      <c r="D12" s="12">
        <v>790</v>
      </c>
      <c r="E12" s="12">
        <v>143</v>
      </c>
      <c r="F12">
        <f t="shared" si="0"/>
        <v>0.84673097534833874</v>
      </c>
    </row>
    <row r="13" spans="3:6" x14ac:dyDescent="0.25">
      <c r="C13" s="15">
        <v>2019</v>
      </c>
      <c r="D13" s="15">
        <v>741</v>
      </c>
      <c r="E13" s="15">
        <v>153</v>
      </c>
      <c r="F13">
        <f t="shared" si="0"/>
        <v>0.82885906040268453</v>
      </c>
    </row>
    <row r="14" spans="3:6" x14ac:dyDescent="0.25">
      <c r="C14" s="12">
        <v>2020</v>
      </c>
      <c r="D14" s="12">
        <v>733</v>
      </c>
      <c r="E14" s="12">
        <v>144</v>
      </c>
      <c r="F14">
        <f t="shared" si="0"/>
        <v>0.83580387685290769</v>
      </c>
    </row>
    <row r="15" spans="3:6" x14ac:dyDescent="0.25">
      <c r="C15" s="20">
        <v>2021</v>
      </c>
      <c r="D15" s="20">
        <v>812</v>
      </c>
      <c r="E15" s="20">
        <v>93</v>
      </c>
      <c r="F15">
        <f t="shared" si="0"/>
        <v>0.89723756906077345</v>
      </c>
    </row>
    <row r="16" spans="3:6" x14ac:dyDescent="0.25">
      <c r="C16" s="20">
        <v>2022</v>
      </c>
      <c r="D16" s="20">
        <v>806</v>
      </c>
      <c r="E16" s="20">
        <v>107</v>
      </c>
      <c r="F16">
        <f t="shared" si="0"/>
        <v>0.88280394304490695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98489-70EF-4332-BEDE-FF6214BC6440}">
  <dimension ref="A1"/>
  <sheetViews>
    <sheetView workbookViewId="0">
      <selection activeCell="B2" sqref="B2"/>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5C6EE-8AC9-4966-B6CC-2CAAD64858A3}">
  <dimension ref="A1:G11"/>
  <sheetViews>
    <sheetView workbookViewId="0"/>
  </sheetViews>
  <sheetFormatPr defaultRowHeight="15" x14ac:dyDescent="0.25"/>
  <sheetData>
    <row r="1" spans="1:7" ht="18" thickBot="1" x14ac:dyDescent="0.35">
      <c r="A1" s="21" t="s">
        <v>71</v>
      </c>
    </row>
    <row r="2" spans="1:7" ht="15.75" thickTop="1" x14ac:dyDescent="0.25">
      <c r="A2" s="5" t="s">
        <v>2</v>
      </c>
      <c r="B2" s="5" t="s">
        <v>72</v>
      </c>
      <c r="C2" s="5" t="s">
        <v>73</v>
      </c>
      <c r="D2" s="5" t="s">
        <v>74</v>
      </c>
      <c r="E2" s="5" t="s">
        <v>75</v>
      </c>
      <c r="F2" s="5" t="s">
        <v>76</v>
      </c>
      <c r="G2" s="5" t="s">
        <v>77</v>
      </c>
    </row>
    <row r="3" spans="1:7" x14ac:dyDescent="0.25">
      <c r="A3" s="22">
        <v>2013</v>
      </c>
      <c r="B3" s="23">
        <v>3.9225169473966995E-2</v>
      </c>
      <c r="C3" s="23">
        <v>4.2150821021526154E-2</v>
      </c>
      <c r="D3" s="23">
        <v>2.6714282317261057E-2</v>
      </c>
      <c r="E3" s="23">
        <v>4.8754204566430509E-2</v>
      </c>
      <c r="F3" s="23">
        <v>1.2307065946329075E-2</v>
      </c>
      <c r="G3" s="24">
        <v>0.113</v>
      </c>
    </row>
    <row r="4" spans="1:7" x14ac:dyDescent="0.25">
      <c r="A4" s="25">
        <v>2014</v>
      </c>
      <c r="B4" s="26">
        <v>5.3543330564134718E-2</v>
      </c>
      <c r="C4" s="26">
        <v>6.6693329458292747E-2</v>
      </c>
      <c r="D4" s="26">
        <v>6.2978103584758957E-2</v>
      </c>
      <c r="E4" s="26">
        <v>6.0358829849207686E-2</v>
      </c>
      <c r="F4" s="26">
        <v>1.2185162548251685E-2</v>
      </c>
      <c r="G4" s="27">
        <v>0.112</v>
      </c>
    </row>
    <row r="5" spans="1:7" x14ac:dyDescent="0.25">
      <c r="A5" s="22">
        <v>2015</v>
      </c>
      <c r="B5" s="23">
        <v>3.008078489932018E-2</v>
      </c>
      <c r="C5" s="23">
        <v>5.9145510051437283E-2</v>
      </c>
      <c r="D5" s="23">
        <v>4.0214833133214133E-2</v>
      </c>
      <c r="E5" s="23">
        <v>2.8083846521743613E-2</v>
      </c>
      <c r="F5" s="23">
        <v>1.985167795858114E-2</v>
      </c>
      <c r="G5" s="24">
        <v>0.113</v>
      </c>
    </row>
    <row r="6" spans="1:7" x14ac:dyDescent="0.25">
      <c r="A6" s="25">
        <v>2016</v>
      </c>
      <c r="B6" s="26">
        <v>3.6934368709482704E-2</v>
      </c>
      <c r="C6" s="26">
        <v>5.3540649465161773E-2</v>
      </c>
      <c r="D6" s="26">
        <v>1.9574434454312648E-2</v>
      </c>
      <c r="E6" s="26">
        <v>4.3440271108863227E-2</v>
      </c>
      <c r="F6" s="26">
        <v>2.0678464017460343E-2</v>
      </c>
      <c r="G6" s="27">
        <v>0.115</v>
      </c>
    </row>
    <row r="7" spans="1:7" x14ac:dyDescent="0.25">
      <c r="A7" s="22">
        <v>2017</v>
      </c>
      <c r="B7" s="23">
        <v>3.1379949774685265E-2</v>
      </c>
      <c r="C7" s="23">
        <v>5.3884273495899859E-2</v>
      </c>
      <c r="D7" s="23">
        <v>1.9525578046753173E-2</v>
      </c>
      <c r="E7" s="23">
        <v>3.5430971075422764E-2</v>
      </c>
      <c r="F7" s="23">
        <v>1.2986722776900435E-2</v>
      </c>
      <c r="G7" s="24">
        <v>0.115</v>
      </c>
    </row>
    <row r="8" spans="1:7" x14ac:dyDescent="0.25">
      <c r="A8" s="25">
        <v>2018</v>
      </c>
      <c r="B8" s="26">
        <v>5.2115429320918338E-2</v>
      </c>
      <c r="C8" s="26">
        <v>5.4163068935214331E-2</v>
      </c>
      <c r="D8" s="26">
        <v>2.3853916488556812E-2</v>
      </c>
      <c r="E8" s="26">
        <v>6.5721706921118492E-2</v>
      </c>
      <c r="F8" s="26">
        <v>1.5150062795951125E-2</v>
      </c>
      <c r="G8" s="27">
        <v>0.11700000000000001</v>
      </c>
    </row>
    <row r="9" spans="1:7" x14ac:dyDescent="0.25">
      <c r="A9" s="22">
        <v>2019</v>
      </c>
      <c r="B9" s="23">
        <v>3.5883687744684208E-2</v>
      </c>
      <c r="C9" s="23">
        <v>5.5363163076375885E-2</v>
      </c>
      <c r="D9" s="23">
        <v>6.6204491212529901E-2</v>
      </c>
      <c r="E9" s="23">
        <v>3.1783298395720298E-2</v>
      </c>
      <c r="F9" s="23">
        <v>1.7955213889101072E-2</v>
      </c>
      <c r="G9" s="24">
        <v>0.12</v>
      </c>
    </row>
    <row r="10" spans="1:7" x14ac:dyDescent="0.25">
      <c r="A10" s="25">
        <v>2020</v>
      </c>
      <c r="B10" s="26">
        <v>4.5374156118439965E-2</v>
      </c>
      <c r="C10" s="26">
        <v>5.1066726156602682E-2</v>
      </c>
      <c r="D10" s="26">
        <v>5.9456474917747575E-2</v>
      </c>
      <c r="E10" s="26">
        <v>4.8087528982142622E-2</v>
      </c>
      <c r="F10" s="26">
        <v>1.7971747458248671E-2</v>
      </c>
      <c r="G10" s="27">
        <v>0.128</v>
      </c>
    </row>
    <row r="11" spans="1:7" x14ac:dyDescent="0.25">
      <c r="A11" s="25">
        <v>2021</v>
      </c>
      <c r="B11" s="26">
        <v>4.3999999999999997E-2</v>
      </c>
      <c r="C11" s="26">
        <v>4.4999999999999998E-2</v>
      </c>
      <c r="D11" s="26">
        <v>6.0999999999999999E-2</v>
      </c>
      <c r="E11" s="26">
        <v>4.4999999999999998E-2</v>
      </c>
      <c r="F11" s="26">
        <v>3.1E-2</v>
      </c>
      <c r="G11" s="27">
        <v>0.11700000000000001</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FAA0A-5956-4C87-9F92-4794E014003C}">
  <dimension ref="A1:C12"/>
  <sheetViews>
    <sheetView workbookViewId="0"/>
  </sheetViews>
  <sheetFormatPr defaultRowHeight="15" x14ac:dyDescent="0.25"/>
  <sheetData>
    <row r="1" spans="1:3" x14ac:dyDescent="0.25">
      <c r="A1" t="s">
        <v>78</v>
      </c>
    </row>
    <row r="2" spans="1:3" x14ac:dyDescent="0.25">
      <c r="A2" t="s">
        <v>2</v>
      </c>
      <c r="B2" t="s">
        <v>106</v>
      </c>
      <c r="C2" t="s">
        <v>105</v>
      </c>
    </row>
    <row r="3" spans="1:3" x14ac:dyDescent="0.25">
      <c r="A3">
        <v>2013</v>
      </c>
      <c r="B3">
        <v>12729</v>
      </c>
      <c r="C3">
        <v>57597</v>
      </c>
    </row>
    <row r="4" spans="1:3" x14ac:dyDescent="0.25">
      <c r="A4">
        <v>2014</v>
      </c>
      <c r="B4">
        <v>20435</v>
      </c>
      <c r="C4">
        <v>93216</v>
      </c>
    </row>
    <row r="5" spans="1:3" x14ac:dyDescent="0.25">
      <c r="A5">
        <v>2015</v>
      </c>
      <c r="B5">
        <v>16223</v>
      </c>
      <c r="C5">
        <v>70596</v>
      </c>
    </row>
    <row r="6" spans="1:3" x14ac:dyDescent="0.25">
      <c r="A6">
        <v>2016</v>
      </c>
      <c r="B6">
        <v>19539</v>
      </c>
      <c r="C6">
        <v>82804</v>
      </c>
    </row>
    <row r="7" spans="1:3" x14ac:dyDescent="0.25">
      <c r="A7">
        <v>2017</v>
      </c>
      <c r="B7">
        <v>11454</v>
      </c>
      <c r="C7">
        <v>53359</v>
      </c>
    </row>
    <row r="8" spans="1:3" x14ac:dyDescent="0.25">
      <c r="A8">
        <v>2018</v>
      </c>
      <c r="B8">
        <v>16708</v>
      </c>
      <c r="C8">
        <v>74087</v>
      </c>
    </row>
    <row r="9" spans="1:3" x14ac:dyDescent="0.25">
      <c r="A9">
        <v>2019</v>
      </c>
      <c r="B9">
        <v>16040</v>
      </c>
      <c r="C9">
        <v>71156</v>
      </c>
    </row>
    <row r="10" spans="1:3" x14ac:dyDescent="0.25">
      <c r="A10">
        <v>2020</v>
      </c>
      <c r="B10">
        <v>15462</v>
      </c>
      <c r="C10">
        <v>68541</v>
      </c>
    </row>
    <row r="11" spans="1:3" x14ac:dyDescent="0.25">
      <c r="A11">
        <v>2021</v>
      </c>
      <c r="B11">
        <v>16015</v>
      </c>
      <c r="C11">
        <v>71034</v>
      </c>
    </row>
    <row r="12" spans="1:3" x14ac:dyDescent="0.25">
      <c r="A12">
        <v>2022</v>
      </c>
      <c r="B12">
        <v>17098</v>
      </c>
      <c r="C12">
        <v>72617</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48DD1-7893-43E8-A931-F9D6825D29DB}">
  <dimension ref="A1:C25"/>
  <sheetViews>
    <sheetView workbookViewId="0">
      <selection activeCell="A15" sqref="A15:A25"/>
    </sheetView>
  </sheetViews>
  <sheetFormatPr defaultRowHeight="15" x14ac:dyDescent="0.25"/>
  <cols>
    <col min="1" max="1" width="31" customWidth="1"/>
  </cols>
  <sheetData>
    <row r="1" spans="1:3" x14ac:dyDescent="0.25">
      <c r="A1" s="55" t="s">
        <v>146</v>
      </c>
    </row>
    <row r="2" spans="1:3" x14ac:dyDescent="0.25">
      <c r="B2" t="s">
        <v>147</v>
      </c>
      <c r="C2" t="s">
        <v>148</v>
      </c>
    </row>
    <row r="3" spans="1:3" x14ac:dyDescent="0.25">
      <c r="A3">
        <v>2010</v>
      </c>
      <c r="B3">
        <v>288</v>
      </c>
      <c r="C3">
        <v>44899</v>
      </c>
    </row>
    <row r="4" spans="1:3" x14ac:dyDescent="0.25">
      <c r="A4">
        <v>2011</v>
      </c>
      <c r="B4">
        <v>535</v>
      </c>
      <c r="C4">
        <v>46409</v>
      </c>
    </row>
    <row r="5" spans="1:3" x14ac:dyDescent="0.25">
      <c r="A5">
        <v>2012</v>
      </c>
      <c r="B5">
        <v>564</v>
      </c>
      <c r="C5">
        <v>47286</v>
      </c>
    </row>
    <row r="6" spans="1:3" x14ac:dyDescent="0.25">
      <c r="A6">
        <v>2013</v>
      </c>
      <c r="B6">
        <v>1089</v>
      </c>
      <c r="C6">
        <v>50805</v>
      </c>
    </row>
    <row r="7" spans="1:3" x14ac:dyDescent="0.25">
      <c r="A7">
        <v>2014</v>
      </c>
      <c r="B7">
        <v>833</v>
      </c>
      <c r="C7">
        <v>77640</v>
      </c>
    </row>
    <row r="8" spans="1:3" x14ac:dyDescent="0.25">
      <c r="A8">
        <v>2015</v>
      </c>
      <c r="B8">
        <v>913</v>
      </c>
      <c r="C8">
        <v>52794</v>
      </c>
    </row>
    <row r="9" spans="1:3" x14ac:dyDescent="0.25">
      <c r="A9">
        <v>2016</v>
      </c>
      <c r="B9">
        <v>2116</v>
      </c>
      <c r="C9">
        <v>51437</v>
      </c>
    </row>
    <row r="10" spans="1:3" x14ac:dyDescent="0.25">
      <c r="A10">
        <v>2017</v>
      </c>
      <c r="B10">
        <v>2749</v>
      </c>
      <c r="C10">
        <v>56108</v>
      </c>
    </row>
    <row r="11" spans="1:3" x14ac:dyDescent="0.25">
      <c r="A11">
        <v>2018</v>
      </c>
      <c r="B11">
        <v>2102</v>
      </c>
      <c r="C11">
        <v>57720</v>
      </c>
    </row>
    <row r="12" spans="1:3" x14ac:dyDescent="0.25">
      <c r="A12">
        <v>2019</v>
      </c>
      <c r="B12">
        <v>3322</v>
      </c>
      <c r="C12">
        <v>61016</v>
      </c>
    </row>
    <row r="15" spans="1:3" x14ac:dyDescent="0.25">
      <c r="A15" s="71" t="s">
        <v>132</v>
      </c>
    </row>
    <row r="16" spans="1:3" x14ac:dyDescent="0.25">
      <c r="A16" s="72"/>
    </row>
    <row r="17" spans="1:1" x14ac:dyDescent="0.25">
      <c r="A17" s="72"/>
    </row>
    <row r="18" spans="1:1" x14ac:dyDescent="0.25">
      <c r="A18" s="72"/>
    </row>
    <row r="19" spans="1:1" x14ac:dyDescent="0.25">
      <c r="A19" s="72"/>
    </row>
    <row r="20" spans="1:1" x14ac:dyDescent="0.25">
      <c r="A20" s="72"/>
    </row>
    <row r="21" spans="1:1" x14ac:dyDescent="0.25">
      <c r="A21" s="72"/>
    </row>
    <row r="22" spans="1:1" x14ac:dyDescent="0.25">
      <c r="A22" s="72"/>
    </row>
    <row r="23" spans="1:1" x14ac:dyDescent="0.25">
      <c r="A23" s="72"/>
    </row>
    <row r="24" spans="1:1" x14ac:dyDescent="0.25">
      <c r="A24" s="72"/>
    </row>
    <row r="25" spans="1:1" x14ac:dyDescent="0.25">
      <c r="A25" s="72"/>
    </row>
  </sheetData>
  <mergeCells count="1">
    <mergeCell ref="A15:A2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37DA4-F444-4CB4-906C-305EB39D68DE}">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5618D-EC7F-4AE1-823A-27E386D9FF0B}">
  <dimension ref="A2:G15"/>
  <sheetViews>
    <sheetView workbookViewId="0"/>
  </sheetViews>
  <sheetFormatPr defaultRowHeight="15" x14ac:dyDescent="0.25"/>
  <sheetData>
    <row r="2" spans="1:7" x14ac:dyDescent="0.25">
      <c r="A2" s="34" t="s">
        <v>0</v>
      </c>
      <c r="B2" s="34" t="s">
        <v>1</v>
      </c>
      <c r="C2" s="34" t="s">
        <v>79</v>
      </c>
      <c r="G2" s="29"/>
    </row>
    <row r="3" spans="1:7" x14ac:dyDescent="0.25">
      <c r="A3" s="30">
        <v>2010</v>
      </c>
      <c r="B3" s="32">
        <v>2.81</v>
      </c>
      <c r="C3" s="1">
        <v>0.7</v>
      </c>
      <c r="G3" s="29"/>
    </row>
    <row r="4" spans="1:7" x14ac:dyDescent="0.25">
      <c r="A4" s="31">
        <v>2011</v>
      </c>
      <c r="B4" s="33">
        <v>1.45</v>
      </c>
      <c r="C4" s="1">
        <v>0.74</v>
      </c>
      <c r="G4" s="29"/>
    </row>
    <row r="5" spans="1:7" x14ac:dyDescent="0.25">
      <c r="A5" s="31">
        <v>2012</v>
      </c>
      <c r="B5" s="33">
        <v>2.17</v>
      </c>
      <c r="C5" s="1">
        <v>0.77</v>
      </c>
      <c r="G5" s="29"/>
    </row>
    <row r="6" spans="1:7" x14ac:dyDescent="0.25">
      <c r="A6" s="31">
        <v>2013</v>
      </c>
      <c r="B6" s="33">
        <v>2.75</v>
      </c>
      <c r="C6" s="1">
        <v>0.73</v>
      </c>
      <c r="G6" s="29"/>
    </row>
    <row r="7" spans="1:7" x14ac:dyDescent="0.25">
      <c r="A7" s="31">
        <v>2014</v>
      </c>
      <c r="B7" s="33">
        <v>2.81</v>
      </c>
      <c r="C7" s="1">
        <v>0.76</v>
      </c>
      <c r="G7" s="29"/>
    </row>
    <row r="8" spans="1:7" x14ac:dyDescent="0.25">
      <c r="A8" s="31">
        <v>2015</v>
      </c>
      <c r="B8" s="33">
        <v>3.37</v>
      </c>
      <c r="C8" s="1">
        <v>0.8</v>
      </c>
      <c r="G8" s="29"/>
    </row>
    <row r="9" spans="1:7" x14ac:dyDescent="0.25">
      <c r="A9" s="31">
        <v>2016</v>
      </c>
      <c r="B9" s="33">
        <v>3.45</v>
      </c>
      <c r="C9" s="1">
        <v>0.73</v>
      </c>
      <c r="G9" s="29"/>
    </row>
    <row r="10" spans="1:7" x14ac:dyDescent="0.25">
      <c r="A10" s="31">
        <v>2017</v>
      </c>
      <c r="B10" s="33">
        <v>3.41</v>
      </c>
      <c r="C10" s="1">
        <v>0.69</v>
      </c>
      <c r="G10" s="29"/>
    </row>
    <row r="11" spans="1:7" x14ac:dyDescent="0.25">
      <c r="A11" s="31">
        <v>2018</v>
      </c>
      <c r="B11" s="33">
        <v>3.38</v>
      </c>
      <c r="C11" s="1">
        <v>0.71</v>
      </c>
      <c r="G11" s="29"/>
    </row>
    <row r="12" spans="1:7" x14ac:dyDescent="0.25">
      <c r="A12" s="31">
        <v>2019</v>
      </c>
      <c r="B12" s="33">
        <v>2.97</v>
      </c>
      <c r="C12" s="28">
        <v>0.86</v>
      </c>
    </row>
    <row r="13" spans="1:7" x14ac:dyDescent="0.25">
      <c r="A13" s="31">
        <v>2020</v>
      </c>
      <c r="B13" s="33">
        <v>2.71</v>
      </c>
      <c r="C13" s="29">
        <v>0.46</v>
      </c>
    </row>
    <row r="14" spans="1:7" x14ac:dyDescent="0.25">
      <c r="A14" s="31">
        <v>2021</v>
      </c>
      <c r="B14" s="33">
        <v>3.7849833848241272</v>
      </c>
      <c r="C14" s="29">
        <v>2.414986391249812</v>
      </c>
    </row>
    <row r="15" spans="1:7" x14ac:dyDescent="0.25">
      <c r="A15" s="31">
        <v>2022</v>
      </c>
      <c r="B15" s="33">
        <v>4.1325885330730161</v>
      </c>
      <c r="C15" s="29">
        <v>2.0303774849229397</v>
      </c>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7B88C-42EA-433B-A8AB-4FDD3A54ECC7}">
  <dimension ref="B2:I26"/>
  <sheetViews>
    <sheetView workbookViewId="0">
      <selection activeCell="W28" sqref="W28"/>
    </sheetView>
  </sheetViews>
  <sheetFormatPr defaultRowHeight="15" x14ac:dyDescent="0.25"/>
  <sheetData>
    <row r="2" spans="2:9" x14ac:dyDescent="0.25">
      <c r="B2" s="2" t="s">
        <v>2</v>
      </c>
      <c r="C2" s="2" t="s">
        <v>3</v>
      </c>
      <c r="D2" s="2" t="s">
        <v>159</v>
      </c>
      <c r="E2" s="2" t="s">
        <v>108</v>
      </c>
      <c r="F2" s="2" t="s">
        <v>109</v>
      </c>
      <c r="G2" s="2" t="s">
        <v>110</v>
      </c>
      <c r="H2" s="2" t="s">
        <v>4</v>
      </c>
      <c r="I2" s="2" t="s">
        <v>5</v>
      </c>
    </row>
    <row r="3" spans="2:9" x14ac:dyDescent="0.25">
      <c r="B3" s="3">
        <v>2010</v>
      </c>
      <c r="C3" s="3">
        <v>1.1326237261736298</v>
      </c>
      <c r="D3" s="3">
        <v>156.74029999999999</v>
      </c>
      <c r="E3" s="3">
        <v>33.143699999999995</v>
      </c>
      <c r="F3" s="3">
        <v>20.558700000000002</v>
      </c>
      <c r="G3" s="3">
        <v>26.6067</v>
      </c>
      <c r="H3" s="3">
        <v>1.4653</v>
      </c>
      <c r="I3" s="3">
        <f>SUM(D3:H3)</f>
        <v>238.5147</v>
      </c>
    </row>
    <row r="4" spans="2:9" x14ac:dyDescent="0.25">
      <c r="B4" s="4">
        <v>2011</v>
      </c>
      <c r="C4" s="4">
        <v>1.0834248668673305</v>
      </c>
      <c r="D4" s="4">
        <v>154.58099999999999</v>
      </c>
      <c r="E4" s="4">
        <v>32.46</v>
      </c>
      <c r="F4" s="4">
        <v>17.910799999999998</v>
      </c>
      <c r="G4" s="4">
        <v>26.971599999999999</v>
      </c>
      <c r="H4" s="4">
        <v>2.0422000000000002</v>
      </c>
      <c r="I4" s="3">
        <f t="shared" ref="I4:I15" si="0">SUM(D4:H4)</f>
        <v>233.96559999999999</v>
      </c>
    </row>
    <row r="5" spans="2:9" x14ac:dyDescent="0.25">
      <c r="B5" s="3">
        <v>2012</v>
      </c>
      <c r="C5" s="3">
        <v>1.0899747807995943</v>
      </c>
      <c r="D5" s="3">
        <v>159.48699999999999</v>
      </c>
      <c r="E5" s="3">
        <v>32.917699999999996</v>
      </c>
      <c r="F5" s="3">
        <v>18.4983</v>
      </c>
      <c r="G5" s="3">
        <v>19.735400000000002</v>
      </c>
      <c r="H5" s="3">
        <v>1.4532</v>
      </c>
      <c r="I5" s="3">
        <f t="shared" si="0"/>
        <v>232.0916</v>
      </c>
    </row>
    <row r="6" spans="2:9" x14ac:dyDescent="0.25">
      <c r="B6" s="4">
        <v>2013</v>
      </c>
      <c r="C6" s="4">
        <v>1.249272553219722</v>
      </c>
      <c r="D6" s="4">
        <v>162.80099999999999</v>
      </c>
      <c r="E6" s="4">
        <v>36.3795</v>
      </c>
      <c r="F6" s="4">
        <v>39.414199999999994</v>
      </c>
      <c r="G6" s="4">
        <v>23.8202</v>
      </c>
      <c r="H6" s="4">
        <v>1.1965999999999999</v>
      </c>
      <c r="I6" s="3">
        <f t="shared" si="0"/>
        <v>263.61149999999998</v>
      </c>
    </row>
    <row r="7" spans="2:9" x14ac:dyDescent="0.25">
      <c r="B7" s="3">
        <v>2014</v>
      </c>
      <c r="C7" s="3">
        <v>1.0923797338305383</v>
      </c>
      <c r="D7" s="3">
        <v>157.48650000000001</v>
      </c>
      <c r="E7" s="3">
        <v>35.171500000000002</v>
      </c>
      <c r="F7" s="3">
        <v>12.3786</v>
      </c>
      <c r="G7" s="3">
        <v>23.511200000000002</v>
      </c>
      <c r="H7" s="3">
        <v>1.1162999999999998</v>
      </c>
      <c r="I7" s="3">
        <f t="shared" si="0"/>
        <v>229.66410000000002</v>
      </c>
    </row>
    <row r="8" spans="2:9" x14ac:dyDescent="0.25">
      <c r="B8" s="4">
        <v>2015</v>
      </c>
      <c r="C8" s="4">
        <v>1.0592899212337679</v>
      </c>
      <c r="D8" s="4">
        <v>150.9752</v>
      </c>
      <c r="E8" s="4">
        <v>35.127099999999999</v>
      </c>
      <c r="F8" s="4">
        <v>17.915800000000001</v>
      </c>
      <c r="G8" s="4">
        <v>18.8231</v>
      </c>
      <c r="H8" s="4">
        <v>1.0767999999999998</v>
      </c>
      <c r="I8" s="3">
        <f t="shared" si="0"/>
        <v>223.91800000000001</v>
      </c>
    </row>
    <row r="9" spans="2:9" x14ac:dyDescent="0.25">
      <c r="B9" s="3">
        <v>2016</v>
      </c>
      <c r="C9" s="3">
        <v>1.111990631671943</v>
      </c>
      <c r="D9" s="3">
        <v>155.89750000000001</v>
      </c>
      <c r="E9" s="3">
        <v>36.370199999999997</v>
      </c>
      <c r="F9" s="3">
        <v>30.218599999999999</v>
      </c>
      <c r="G9" s="3">
        <v>18.120099999999997</v>
      </c>
      <c r="H9" s="3">
        <v>1.0603</v>
      </c>
      <c r="I9" s="3">
        <f t="shared" si="0"/>
        <v>241.66670000000002</v>
      </c>
    </row>
    <row r="10" spans="2:9" x14ac:dyDescent="0.25">
      <c r="B10" s="4">
        <v>2017</v>
      </c>
      <c r="C10" s="4">
        <v>1.041845843774803</v>
      </c>
      <c r="D10" s="4">
        <v>148.28379999999999</v>
      </c>
      <c r="E10" s="4">
        <v>34.941099999999999</v>
      </c>
      <c r="F10" s="4">
        <v>31.776299999999999</v>
      </c>
      <c r="G10" s="4">
        <v>17.6419</v>
      </c>
      <c r="H10" s="4">
        <v>1.0075000000000001</v>
      </c>
      <c r="I10" s="3">
        <f t="shared" si="0"/>
        <v>233.65059999999997</v>
      </c>
    </row>
    <row r="11" spans="2:9" x14ac:dyDescent="0.25">
      <c r="B11" s="3">
        <v>2018</v>
      </c>
      <c r="C11" s="3">
        <v>1.1439882374725554</v>
      </c>
      <c r="D11" s="3">
        <v>164.38810000000001</v>
      </c>
      <c r="E11" s="3">
        <v>39.0486</v>
      </c>
      <c r="F11" s="3">
        <v>33.380900000000004</v>
      </c>
      <c r="G11" s="3">
        <v>21.773199999999999</v>
      </c>
      <c r="H11" s="3">
        <v>0.89090000000000003</v>
      </c>
      <c r="I11" s="3">
        <f t="shared" si="0"/>
        <v>259.48169999999999</v>
      </c>
    </row>
    <row r="12" spans="2:9" x14ac:dyDescent="0.25">
      <c r="B12" s="4">
        <v>2019</v>
      </c>
      <c r="C12" s="4">
        <v>1.0754602589732534</v>
      </c>
      <c r="D12" s="4">
        <v>161.68629999999999</v>
      </c>
      <c r="E12" s="4">
        <v>38.667900000000003</v>
      </c>
      <c r="F12" s="4">
        <v>28.086099999999998</v>
      </c>
      <c r="G12" s="4">
        <v>17.488499999999998</v>
      </c>
      <c r="H12" s="4">
        <v>0.99579999999999991</v>
      </c>
      <c r="I12" s="3">
        <f t="shared" si="0"/>
        <v>246.92459999999997</v>
      </c>
    </row>
    <row r="13" spans="2:9" x14ac:dyDescent="0.25">
      <c r="B13" s="3">
        <v>2020</v>
      </c>
      <c r="C13" s="3">
        <v>1.1085275121324578</v>
      </c>
      <c r="D13" s="3">
        <v>160.684</v>
      </c>
      <c r="E13" s="3">
        <v>38.166699999999999</v>
      </c>
      <c r="F13" s="3">
        <v>33.744999999999997</v>
      </c>
      <c r="G13" s="3">
        <v>14.8917</v>
      </c>
      <c r="H13" s="3">
        <v>1.0355999999999999</v>
      </c>
      <c r="I13" s="3">
        <f t="shared" si="0"/>
        <v>248.52299999999997</v>
      </c>
    </row>
    <row r="14" spans="2:9" x14ac:dyDescent="0.25">
      <c r="B14" s="4">
        <v>2021</v>
      </c>
      <c r="C14" s="4">
        <v>1.0588229190535279</v>
      </c>
      <c r="D14" s="4">
        <v>159.37220000000002</v>
      </c>
      <c r="E14" s="4">
        <v>38.606300000000005</v>
      </c>
      <c r="F14" s="4">
        <v>33.284500000000001</v>
      </c>
      <c r="G14" s="4">
        <v>12.402700000000001</v>
      </c>
      <c r="H14" s="4">
        <v>1.2411000000000001</v>
      </c>
      <c r="I14" s="3">
        <f t="shared" si="0"/>
        <v>244.90680000000003</v>
      </c>
    </row>
    <row r="15" spans="2:9" x14ac:dyDescent="0.25">
      <c r="B15" s="4">
        <v>2022</v>
      </c>
      <c r="C15" s="3">
        <v>1.093479813281363</v>
      </c>
      <c r="D15" s="4">
        <v>168.13608600000001</v>
      </c>
      <c r="E15" s="4">
        <v>35.441049999999997</v>
      </c>
      <c r="F15" s="4">
        <v>37.462055999999997</v>
      </c>
      <c r="G15" s="4">
        <v>14.590854</v>
      </c>
      <c r="H15" s="4">
        <v>1.344271</v>
      </c>
      <c r="I15" s="3">
        <f t="shared" si="0"/>
        <v>256.97431699999999</v>
      </c>
    </row>
    <row r="26" spans="8:8" x14ac:dyDescent="0.25">
      <c r="H26" t="s">
        <v>114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3EE4A-D677-46E6-803C-03FB50BBF2D6}">
  <dimension ref="B2:F15"/>
  <sheetViews>
    <sheetView workbookViewId="0"/>
  </sheetViews>
  <sheetFormatPr defaultRowHeight="15" x14ac:dyDescent="0.25"/>
  <cols>
    <col min="3" max="3" width="16.7109375" customWidth="1"/>
    <col min="4" max="4" width="13.5703125" customWidth="1"/>
    <col min="5" max="5" width="19.140625" customWidth="1"/>
    <col min="6" max="6" width="20.5703125" customWidth="1"/>
  </cols>
  <sheetData>
    <row r="2" spans="2:6" x14ac:dyDescent="0.25">
      <c r="B2" s="5" t="s">
        <v>2</v>
      </c>
      <c r="C2" s="5" t="s">
        <v>6</v>
      </c>
      <c r="D2" s="5" t="s">
        <v>7</v>
      </c>
      <c r="E2" s="5" t="s">
        <v>8</v>
      </c>
      <c r="F2" s="5" t="s">
        <v>9</v>
      </c>
    </row>
    <row r="3" spans="2:6" x14ac:dyDescent="0.25">
      <c r="B3">
        <v>2010</v>
      </c>
      <c r="C3" s="35">
        <v>1125</v>
      </c>
      <c r="D3" s="35">
        <v>195</v>
      </c>
      <c r="E3" s="35">
        <v>176</v>
      </c>
      <c r="F3" s="35">
        <v>54</v>
      </c>
    </row>
    <row r="4" spans="2:6" x14ac:dyDescent="0.25">
      <c r="B4">
        <v>2011</v>
      </c>
      <c r="C4" s="35">
        <v>1261</v>
      </c>
      <c r="D4" s="35">
        <v>207</v>
      </c>
      <c r="E4" s="35">
        <v>166</v>
      </c>
      <c r="F4" s="35">
        <v>93</v>
      </c>
    </row>
    <row r="5" spans="2:6" x14ac:dyDescent="0.25">
      <c r="B5">
        <v>2012</v>
      </c>
      <c r="C5" s="35">
        <v>1240</v>
      </c>
      <c r="D5" s="35">
        <v>199</v>
      </c>
      <c r="E5" s="35">
        <v>177</v>
      </c>
      <c r="F5" s="35">
        <v>69</v>
      </c>
    </row>
    <row r="6" spans="2:6" x14ac:dyDescent="0.25">
      <c r="B6">
        <v>2013</v>
      </c>
      <c r="C6" s="35">
        <v>1286</v>
      </c>
      <c r="D6" s="35">
        <v>210</v>
      </c>
      <c r="E6" s="35">
        <v>163</v>
      </c>
      <c r="F6" s="35">
        <v>73</v>
      </c>
    </row>
    <row r="7" spans="2:6" x14ac:dyDescent="0.25">
      <c r="B7">
        <v>2014</v>
      </c>
      <c r="C7" s="35">
        <v>1144</v>
      </c>
      <c r="D7" s="35">
        <v>215</v>
      </c>
      <c r="E7" s="35">
        <v>145</v>
      </c>
      <c r="F7" s="35">
        <v>75</v>
      </c>
    </row>
    <row r="8" spans="2:6" x14ac:dyDescent="0.25">
      <c r="B8">
        <v>2015</v>
      </c>
      <c r="C8" s="35">
        <v>1033</v>
      </c>
      <c r="D8" s="35">
        <v>218</v>
      </c>
      <c r="E8" s="35">
        <v>134</v>
      </c>
      <c r="F8" s="35">
        <v>68</v>
      </c>
    </row>
    <row r="9" spans="2:6" x14ac:dyDescent="0.25">
      <c r="B9">
        <v>2016</v>
      </c>
      <c r="C9" s="35">
        <v>1223</v>
      </c>
      <c r="D9" s="35">
        <v>227</v>
      </c>
      <c r="E9" s="35">
        <v>140</v>
      </c>
      <c r="F9" s="35">
        <v>83</v>
      </c>
    </row>
    <row r="10" spans="2:6" x14ac:dyDescent="0.25">
      <c r="B10">
        <v>2017</v>
      </c>
      <c r="C10" s="35">
        <v>1193</v>
      </c>
      <c r="D10" s="35">
        <v>241</v>
      </c>
      <c r="E10" s="35">
        <v>138</v>
      </c>
      <c r="F10" s="35">
        <v>87</v>
      </c>
    </row>
    <row r="11" spans="2:6" x14ac:dyDescent="0.25">
      <c r="B11">
        <v>2018</v>
      </c>
      <c r="C11" s="35">
        <v>1318</v>
      </c>
      <c r="D11" s="35">
        <v>224</v>
      </c>
      <c r="E11" s="35">
        <v>132</v>
      </c>
      <c r="F11" s="35">
        <v>82</v>
      </c>
    </row>
    <row r="12" spans="2:6" x14ac:dyDescent="0.25">
      <c r="B12">
        <v>2019</v>
      </c>
      <c r="C12" s="35">
        <v>1409</v>
      </c>
      <c r="D12" s="35">
        <v>238</v>
      </c>
      <c r="E12" s="35">
        <v>122</v>
      </c>
      <c r="F12" s="35">
        <v>89</v>
      </c>
    </row>
    <row r="13" spans="2:6" x14ac:dyDescent="0.25">
      <c r="B13">
        <v>2020</v>
      </c>
      <c r="C13" s="35">
        <v>1120</v>
      </c>
      <c r="D13" s="35">
        <v>250</v>
      </c>
      <c r="E13" s="35">
        <v>80</v>
      </c>
      <c r="F13" s="35">
        <v>71</v>
      </c>
    </row>
    <row r="14" spans="2:6" x14ac:dyDescent="0.25">
      <c r="B14">
        <v>2021</v>
      </c>
      <c r="C14" s="35">
        <v>996</v>
      </c>
      <c r="D14" s="35">
        <v>248</v>
      </c>
      <c r="E14" s="35">
        <v>97</v>
      </c>
      <c r="F14" s="35">
        <v>100</v>
      </c>
    </row>
    <row r="15" spans="2:6" x14ac:dyDescent="0.25">
      <c r="B15" t="s">
        <v>10</v>
      </c>
    </row>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3F5DE-BCAD-4DBB-901F-A4CD9056CD21}">
  <dimension ref="A2:E11"/>
  <sheetViews>
    <sheetView workbookViewId="0"/>
  </sheetViews>
  <sheetFormatPr defaultRowHeight="15" x14ac:dyDescent="0.25"/>
  <sheetData>
    <row r="2" spans="1:5" x14ac:dyDescent="0.25">
      <c r="A2" t="s">
        <v>11</v>
      </c>
      <c r="B2" t="s">
        <v>12</v>
      </c>
      <c r="C2" t="s">
        <v>13</v>
      </c>
      <c r="D2" t="s">
        <v>15</v>
      </c>
      <c r="E2" t="s">
        <v>14</v>
      </c>
    </row>
    <row r="3" spans="1:5" x14ac:dyDescent="0.25">
      <c r="A3" s="6">
        <v>2013</v>
      </c>
      <c r="B3" s="6">
        <v>13143</v>
      </c>
      <c r="C3" s="6">
        <v>14407</v>
      </c>
      <c r="D3">
        <v>48484.431432328798</v>
      </c>
      <c r="E3">
        <v>8097755915.1202698</v>
      </c>
    </row>
    <row r="4" spans="1:5" x14ac:dyDescent="0.25">
      <c r="A4" s="6">
        <v>2014</v>
      </c>
      <c r="B4" s="6">
        <v>11801</v>
      </c>
      <c r="C4" s="6">
        <v>13058</v>
      </c>
      <c r="D4">
        <v>45730.717814274103</v>
      </c>
      <c r="E4">
        <v>8343201288.8452997</v>
      </c>
    </row>
    <row r="5" spans="1:5" x14ac:dyDescent="0.25">
      <c r="A5" s="6">
        <v>2015</v>
      </c>
      <c r="B5" s="6">
        <v>12365</v>
      </c>
      <c r="C5" s="6">
        <v>13677</v>
      </c>
      <c r="D5">
        <v>47056.663056472004</v>
      </c>
      <c r="E5">
        <v>8658863415.74823</v>
      </c>
    </row>
    <row r="6" spans="1:5" x14ac:dyDescent="0.25">
      <c r="A6" s="6">
        <v>2016</v>
      </c>
      <c r="B6" s="6">
        <v>12045</v>
      </c>
      <c r="C6" s="6">
        <v>13374</v>
      </c>
      <c r="D6">
        <v>46549.668695840803</v>
      </c>
      <c r="E6">
        <v>8775299183.7491207</v>
      </c>
    </row>
    <row r="7" spans="1:5" x14ac:dyDescent="0.25">
      <c r="A7" s="6">
        <v>2017</v>
      </c>
      <c r="B7" s="6">
        <v>11692</v>
      </c>
      <c r="C7" s="6">
        <v>13071</v>
      </c>
      <c r="D7">
        <v>46880.954681489602</v>
      </c>
      <c r="E7">
        <v>9947828853.6026001</v>
      </c>
    </row>
    <row r="8" spans="1:5" x14ac:dyDescent="0.25">
      <c r="A8" s="6">
        <v>2018</v>
      </c>
      <c r="B8" s="6">
        <v>11416</v>
      </c>
      <c r="C8" s="6">
        <v>12878</v>
      </c>
      <c r="D8">
        <v>49381.699408127497</v>
      </c>
      <c r="E8">
        <v>10336618691.448601</v>
      </c>
    </row>
    <row r="9" spans="1:5" x14ac:dyDescent="0.25">
      <c r="A9" s="6">
        <v>2019</v>
      </c>
      <c r="B9" s="6">
        <v>11066</v>
      </c>
      <c r="C9" s="6">
        <v>12551</v>
      </c>
      <c r="D9">
        <v>50293.421206578903</v>
      </c>
      <c r="E9">
        <v>10918993585.3379</v>
      </c>
    </row>
    <row r="10" spans="1:5" x14ac:dyDescent="0.25">
      <c r="A10" s="6">
        <v>2020</v>
      </c>
      <c r="B10" s="6">
        <v>11112</v>
      </c>
      <c r="C10" s="6">
        <v>12533</v>
      </c>
      <c r="D10">
        <v>49300.871500135603</v>
      </c>
      <c r="E10">
        <v>10365735245.391701</v>
      </c>
    </row>
    <row r="11" spans="1:5" x14ac:dyDescent="0.25">
      <c r="A11" s="6">
        <v>2021</v>
      </c>
      <c r="B11" s="6">
        <v>10455</v>
      </c>
      <c r="C11" s="6">
        <v>11856</v>
      </c>
      <c r="D11">
        <v>45302.729999998897</v>
      </c>
      <c r="E11">
        <v>11137100723.6516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25775-4E18-47D2-A9C2-80E005873538}">
  <dimension ref="A1:F173"/>
  <sheetViews>
    <sheetView workbookViewId="0"/>
  </sheetViews>
  <sheetFormatPr defaultRowHeight="15" x14ac:dyDescent="0.25"/>
  <sheetData>
    <row r="1" spans="1:6" ht="19.5" x14ac:dyDescent="0.35">
      <c r="A1" s="43" t="s">
        <v>115</v>
      </c>
    </row>
    <row r="2" spans="1:6" x14ac:dyDescent="0.25">
      <c r="A2" t="s">
        <v>11</v>
      </c>
      <c r="B2" t="s">
        <v>16</v>
      </c>
      <c r="C2" t="s">
        <v>12</v>
      </c>
      <c r="D2" t="s">
        <v>13</v>
      </c>
      <c r="E2" t="s">
        <v>14</v>
      </c>
      <c r="F2" t="s">
        <v>15</v>
      </c>
    </row>
    <row r="3" spans="1:6" x14ac:dyDescent="0.25">
      <c r="A3" s="6">
        <v>2013</v>
      </c>
      <c r="B3" t="s">
        <v>17</v>
      </c>
      <c r="C3" s="6">
        <v>3150</v>
      </c>
      <c r="D3">
        <v>3445</v>
      </c>
      <c r="E3">
        <v>3124352038.7877798</v>
      </c>
      <c r="F3">
        <v>14835.0848116164</v>
      </c>
    </row>
    <row r="4" spans="1:6" x14ac:dyDescent="0.25">
      <c r="A4" s="6">
        <v>2013</v>
      </c>
      <c r="B4" t="s">
        <v>18</v>
      </c>
      <c r="C4" s="6">
        <v>1401</v>
      </c>
      <c r="D4">
        <v>1441</v>
      </c>
      <c r="E4">
        <v>570623152.60197902</v>
      </c>
      <c r="F4">
        <v>3881.9227301352598</v>
      </c>
    </row>
    <row r="5" spans="1:6" x14ac:dyDescent="0.25">
      <c r="A5" s="6">
        <v>2013</v>
      </c>
      <c r="B5" t="s">
        <v>19</v>
      </c>
      <c r="C5" s="6">
        <v>781</v>
      </c>
      <c r="D5">
        <v>835</v>
      </c>
      <c r="E5">
        <v>459490944.20253599</v>
      </c>
      <c r="F5">
        <v>2362.6179263214399</v>
      </c>
    </row>
    <row r="6" spans="1:6" x14ac:dyDescent="0.25">
      <c r="A6" s="6">
        <v>2013</v>
      </c>
      <c r="B6" t="s">
        <v>20</v>
      </c>
      <c r="C6" s="6">
        <v>500</v>
      </c>
      <c r="D6">
        <v>515</v>
      </c>
      <c r="E6">
        <v>240783101.82430199</v>
      </c>
      <c r="F6">
        <v>1608.2181995021999</v>
      </c>
    </row>
    <row r="7" spans="1:6" x14ac:dyDescent="0.25">
      <c r="A7" s="6">
        <v>2013</v>
      </c>
      <c r="B7" t="s">
        <v>21</v>
      </c>
      <c r="C7" s="6">
        <v>1299</v>
      </c>
      <c r="D7">
        <v>1354</v>
      </c>
      <c r="E7">
        <v>696118313.535514</v>
      </c>
      <c r="F7">
        <v>4462.9615586702303</v>
      </c>
    </row>
    <row r="8" spans="1:6" x14ac:dyDescent="0.25">
      <c r="A8" s="6">
        <v>2013</v>
      </c>
      <c r="B8" t="s">
        <v>22</v>
      </c>
      <c r="C8" s="6">
        <v>555</v>
      </c>
      <c r="D8">
        <v>568</v>
      </c>
      <c r="E8">
        <v>237979987.324999</v>
      </c>
      <c r="F8">
        <v>1861.6970739799799</v>
      </c>
    </row>
    <row r="9" spans="1:6" x14ac:dyDescent="0.25">
      <c r="A9" s="6">
        <v>2013</v>
      </c>
      <c r="B9" t="s">
        <v>23</v>
      </c>
      <c r="C9" s="6">
        <v>473</v>
      </c>
      <c r="D9">
        <v>495</v>
      </c>
      <c r="E9">
        <v>290722016.49860102</v>
      </c>
      <c r="F9">
        <v>2087.4339925386998</v>
      </c>
    </row>
    <row r="10" spans="1:6" x14ac:dyDescent="0.25">
      <c r="A10" s="6">
        <v>2013</v>
      </c>
      <c r="B10" t="s">
        <v>24</v>
      </c>
      <c r="C10" s="6">
        <v>346</v>
      </c>
      <c r="D10">
        <v>361</v>
      </c>
      <c r="E10">
        <v>217209954.27889699</v>
      </c>
      <c r="F10">
        <v>1529.173</v>
      </c>
    </row>
    <row r="11" spans="1:6" x14ac:dyDescent="0.25">
      <c r="A11" s="6">
        <v>2013</v>
      </c>
      <c r="B11" t="s">
        <v>25</v>
      </c>
      <c r="C11" s="6">
        <v>425</v>
      </c>
      <c r="D11">
        <v>436</v>
      </c>
      <c r="E11">
        <v>136308786.696536</v>
      </c>
      <c r="F11">
        <v>1309.7763648461901</v>
      </c>
    </row>
    <row r="12" spans="1:6" x14ac:dyDescent="0.25">
      <c r="A12" s="6">
        <v>2013</v>
      </c>
      <c r="B12" t="s">
        <v>26</v>
      </c>
      <c r="C12" s="6">
        <v>595</v>
      </c>
      <c r="D12">
        <v>625</v>
      </c>
      <c r="E12">
        <v>261363181.95897499</v>
      </c>
      <c r="F12">
        <v>1854.6451455705001</v>
      </c>
    </row>
    <row r="13" spans="1:6" x14ac:dyDescent="0.25">
      <c r="A13" s="6">
        <v>2013</v>
      </c>
      <c r="B13" t="s">
        <v>27</v>
      </c>
      <c r="C13" s="6">
        <v>445</v>
      </c>
      <c r="D13">
        <v>456</v>
      </c>
      <c r="E13">
        <v>186835230.39605901</v>
      </c>
      <c r="F13">
        <v>1302.1308363717601</v>
      </c>
    </row>
    <row r="14" spans="1:6" x14ac:dyDescent="0.25">
      <c r="A14" s="6">
        <v>2013</v>
      </c>
      <c r="B14" t="s">
        <v>28</v>
      </c>
      <c r="C14" s="6">
        <v>697</v>
      </c>
      <c r="D14">
        <v>722</v>
      </c>
      <c r="E14">
        <v>361415443.41757798</v>
      </c>
      <c r="F14">
        <v>2372.26664573483</v>
      </c>
    </row>
    <row r="15" spans="1:6" x14ac:dyDescent="0.25">
      <c r="A15" s="6">
        <v>2013</v>
      </c>
      <c r="B15" t="s">
        <v>29</v>
      </c>
      <c r="C15" s="6">
        <v>742</v>
      </c>
      <c r="D15">
        <v>748</v>
      </c>
      <c r="E15">
        <v>211572806.215864</v>
      </c>
      <c r="F15">
        <v>1584.8842436089601</v>
      </c>
    </row>
    <row r="16" spans="1:6" x14ac:dyDescent="0.25">
      <c r="A16" s="6">
        <v>2013</v>
      </c>
      <c r="B16" t="s">
        <v>30</v>
      </c>
      <c r="C16" s="6">
        <v>494</v>
      </c>
      <c r="D16">
        <v>502</v>
      </c>
      <c r="E16">
        <v>175747123.477761</v>
      </c>
      <c r="F16">
        <v>1146.5789506348499</v>
      </c>
    </row>
    <row r="17" spans="1:6" x14ac:dyDescent="0.25">
      <c r="A17" s="6">
        <v>2013</v>
      </c>
      <c r="B17" t="s">
        <v>31</v>
      </c>
      <c r="C17" s="6">
        <v>235</v>
      </c>
      <c r="D17">
        <v>236</v>
      </c>
      <c r="E17">
        <v>95778896.796949893</v>
      </c>
      <c r="F17">
        <v>738.59400000000005</v>
      </c>
    </row>
    <row r="18" spans="1:6" x14ac:dyDescent="0.25">
      <c r="A18" s="6">
        <v>2013</v>
      </c>
      <c r="B18" t="s">
        <v>32</v>
      </c>
      <c r="C18" s="6">
        <v>852</v>
      </c>
      <c r="D18">
        <v>891</v>
      </c>
      <c r="E18">
        <v>473012616.32984</v>
      </c>
      <c r="F18">
        <v>3160.19260515224</v>
      </c>
    </row>
    <row r="19" spans="1:6" x14ac:dyDescent="0.25">
      <c r="A19" s="6">
        <v>2013</v>
      </c>
      <c r="B19" t="s">
        <v>33</v>
      </c>
      <c r="C19" s="6">
        <v>170</v>
      </c>
      <c r="D19">
        <v>175</v>
      </c>
      <c r="E19">
        <v>84200868.049329296</v>
      </c>
      <c r="F19">
        <v>522.80153653627701</v>
      </c>
    </row>
    <row r="20" spans="1:6" x14ac:dyDescent="0.25">
      <c r="A20" s="6">
        <v>2013</v>
      </c>
      <c r="B20" t="s">
        <v>34</v>
      </c>
      <c r="C20" s="6">
        <v>489</v>
      </c>
      <c r="D20">
        <v>518</v>
      </c>
      <c r="E20">
        <v>251924778.665068</v>
      </c>
      <c r="F20">
        <v>1724.0338111097601</v>
      </c>
    </row>
    <row r="21" spans="1:6" x14ac:dyDescent="0.25">
      <c r="A21" s="6">
        <v>2013</v>
      </c>
      <c r="B21" t="s">
        <v>35</v>
      </c>
      <c r="C21" s="6">
        <v>82</v>
      </c>
      <c r="D21">
        <v>84</v>
      </c>
      <c r="E21">
        <v>22316674.0616819</v>
      </c>
      <c r="F21">
        <v>139.41800000000001</v>
      </c>
    </row>
    <row r="22" spans="1:6" x14ac:dyDescent="0.25">
      <c r="A22" s="6">
        <v>2014</v>
      </c>
      <c r="B22" t="s">
        <v>17</v>
      </c>
      <c r="C22" s="6">
        <v>2888</v>
      </c>
      <c r="D22">
        <v>3179</v>
      </c>
      <c r="E22">
        <v>3055818756.6737499</v>
      </c>
      <c r="F22">
        <v>13499.690921724999</v>
      </c>
    </row>
    <row r="23" spans="1:6" x14ac:dyDescent="0.25">
      <c r="A23" s="6">
        <v>2014</v>
      </c>
      <c r="B23" t="s">
        <v>18</v>
      </c>
      <c r="C23" s="6">
        <v>1256</v>
      </c>
      <c r="D23">
        <v>1294</v>
      </c>
      <c r="E23">
        <v>705073832.070678</v>
      </c>
      <c r="F23">
        <v>3973.5158585271201</v>
      </c>
    </row>
    <row r="24" spans="1:6" x14ac:dyDescent="0.25">
      <c r="A24" s="6">
        <v>2014</v>
      </c>
      <c r="B24" t="s">
        <v>19</v>
      </c>
      <c r="C24" s="6">
        <v>693</v>
      </c>
      <c r="D24">
        <v>736</v>
      </c>
      <c r="E24">
        <v>438828450.32657498</v>
      </c>
      <c r="F24">
        <v>2386.1109999999999</v>
      </c>
    </row>
    <row r="25" spans="1:6" x14ac:dyDescent="0.25">
      <c r="A25" s="6">
        <v>2014</v>
      </c>
      <c r="B25" t="s">
        <v>20</v>
      </c>
      <c r="C25" s="6">
        <v>459</v>
      </c>
      <c r="D25">
        <v>476</v>
      </c>
      <c r="E25">
        <v>242889372.178736</v>
      </c>
      <c r="F25">
        <v>1475.9221627907</v>
      </c>
    </row>
    <row r="26" spans="1:6" x14ac:dyDescent="0.25">
      <c r="A26" s="6">
        <v>2014</v>
      </c>
      <c r="B26" t="s">
        <v>21</v>
      </c>
      <c r="C26" s="6">
        <v>1162</v>
      </c>
      <c r="D26">
        <v>1211</v>
      </c>
      <c r="E26">
        <v>755271865.95657694</v>
      </c>
      <c r="F26">
        <v>4301.16392753131</v>
      </c>
    </row>
    <row r="27" spans="1:6" x14ac:dyDescent="0.25">
      <c r="A27" s="6">
        <v>2014</v>
      </c>
      <c r="B27" t="s">
        <v>22</v>
      </c>
      <c r="C27" s="6">
        <v>509</v>
      </c>
      <c r="D27">
        <v>519</v>
      </c>
      <c r="E27">
        <v>351718366.68110001</v>
      </c>
      <c r="F27">
        <v>1749.7104796511601</v>
      </c>
    </row>
    <row r="28" spans="1:6" x14ac:dyDescent="0.25">
      <c r="A28" s="6">
        <v>2014</v>
      </c>
      <c r="B28" t="s">
        <v>23</v>
      </c>
      <c r="C28" s="6">
        <v>435</v>
      </c>
      <c r="D28">
        <v>459</v>
      </c>
      <c r="E28">
        <v>274613574.38592303</v>
      </c>
      <c r="F28">
        <v>1952.241</v>
      </c>
    </row>
    <row r="29" spans="1:6" x14ac:dyDescent="0.25">
      <c r="A29" s="6">
        <v>2014</v>
      </c>
      <c r="B29" t="s">
        <v>24</v>
      </c>
      <c r="C29" s="6">
        <v>324</v>
      </c>
      <c r="D29">
        <v>341</v>
      </c>
      <c r="E29">
        <v>219384191.14012799</v>
      </c>
      <c r="F29">
        <v>1403.19078756459</v>
      </c>
    </row>
    <row r="30" spans="1:6" x14ac:dyDescent="0.25">
      <c r="A30" s="6">
        <v>2014</v>
      </c>
      <c r="B30" t="s">
        <v>25</v>
      </c>
      <c r="C30" s="6">
        <v>372</v>
      </c>
      <c r="D30">
        <v>385</v>
      </c>
      <c r="E30">
        <v>138065825.97784701</v>
      </c>
      <c r="F30">
        <v>1192.048</v>
      </c>
    </row>
    <row r="31" spans="1:6" x14ac:dyDescent="0.25">
      <c r="A31" s="6">
        <v>2014</v>
      </c>
      <c r="B31" t="s">
        <v>26</v>
      </c>
      <c r="C31" s="6">
        <v>528</v>
      </c>
      <c r="D31">
        <v>554</v>
      </c>
      <c r="E31">
        <v>263060479.59028599</v>
      </c>
      <c r="F31">
        <v>1721.654</v>
      </c>
    </row>
    <row r="32" spans="1:6" x14ac:dyDescent="0.25">
      <c r="A32" s="6">
        <v>2014</v>
      </c>
      <c r="B32" t="s">
        <v>27</v>
      </c>
      <c r="C32" s="6">
        <v>408</v>
      </c>
      <c r="D32">
        <v>417</v>
      </c>
      <c r="E32">
        <v>189853168.47379401</v>
      </c>
      <c r="F32">
        <v>1233.2223890061</v>
      </c>
    </row>
    <row r="33" spans="1:6" x14ac:dyDescent="0.25">
      <c r="A33" s="6">
        <v>2014</v>
      </c>
      <c r="B33" t="s">
        <v>28</v>
      </c>
      <c r="C33" s="6">
        <v>604</v>
      </c>
      <c r="D33">
        <v>628</v>
      </c>
      <c r="E33">
        <v>366805607.32265401</v>
      </c>
      <c r="F33">
        <v>2230.23</v>
      </c>
    </row>
    <row r="34" spans="1:6" x14ac:dyDescent="0.25">
      <c r="A34" s="6">
        <v>2014</v>
      </c>
      <c r="B34" t="s">
        <v>29</v>
      </c>
      <c r="C34" s="6">
        <v>671</v>
      </c>
      <c r="D34">
        <v>680</v>
      </c>
      <c r="E34">
        <v>206366166.64954901</v>
      </c>
      <c r="F34">
        <v>1418.6389999999999</v>
      </c>
    </row>
    <row r="35" spans="1:6" x14ac:dyDescent="0.25">
      <c r="A35" s="6">
        <v>2014</v>
      </c>
      <c r="B35" t="s">
        <v>30</v>
      </c>
      <c r="C35" s="6">
        <v>451</v>
      </c>
      <c r="D35">
        <v>458</v>
      </c>
      <c r="E35">
        <v>191321204.83365899</v>
      </c>
      <c r="F35">
        <v>1172.4053262385</v>
      </c>
    </row>
    <row r="36" spans="1:6" x14ac:dyDescent="0.25">
      <c r="A36" s="6">
        <v>2014</v>
      </c>
      <c r="B36" t="s">
        <v>31</v>
      </c>
      <c r="C36" s="6">
        <v>211</v>
      </c>
      <c r="D36">
        <v>212</v>
      </c>
      <c r="E36">
        <v>100882288.558552</v>
      </c>
      <c r="F36">
        <v>666.31399999999996</v>
      </c>
    </row>
    <row r="37" spans="1:6" x14ac:dyDescent="0.25">
      <c r="A37" s="6">
        <v>2014</v>
      </c>
      <c r="B37" t="s">
        <v>32</v>
      </c>
      <c r="C37" s="6">
        <v>767</v>
      </c>
      <c r="D37">
        <v>811</v>
      </c>
      <c r="E37">
        <v>473340860.75871903</v>
      </c>
      <c r="F37">
        <v>3071.5249612402999</v>
      </c>
    </row>
    <row r="38" spans="1:6" x14ac:dyDescent="0.25">
      <c r="A38" s="6">
        <v>2014</v>
      </c>
      <c r="B38" t="s">
        <v>33</v>
      </c>
      <c r="C38" s="6">
        <v>150</v>
      </c>
      <c r="D38">
        <v>156</v>
      </c>
      <c r="E38">
        <v>87744478.145216897</v>
      </c>
      <c r="F38">
        <v>516.83600000000001</v>
      </c>
    </row>
    <row r="39" spans="1:6" x14ac:dyDescent="0.25">
      <c r="A39" s="6">
        <v>2014</v>
      </c>
      <c r="B39" t="s">
        <v>34</v>
      </c>
      <c r="C39" s="6">
        <v>426</v>
      </c>
      <c r="D39">
        <v>459</v>
      </c>
      <c r="E39">
        <v>257605421.529881</v>
      </c>
      <c r="F39">
        <v>1600.056</v>
      </c>
    </row>
    <row r="40" spans="1:6" x14ac:dyDescent="0.25">
      <c r="A40" s="6">
        <v>2014</v>
      </c>
      <c r="B40" t="s">
        <v>35</v>
      </c>
      <c r="C40" s="6">
        <v>81</v>
      </c>
      <c r="D40">
        <v>83</v>
      </c>
      <c r="E40">
        <v>24557377.591706</v>
      </c>
      <c r="F40">
        <v>166.24199999999999</v>
      </c>
    </row>
    <row r="41" spans="1:6" x14ac:dyDescent="0.25">
      <c r="A41" s="6">
        <v>2015</v>
      </c>
      <c r="B41" t="s">
        <v>17</v>
      </c>
      <c r="C41" s="6">
        <v>3024</v>
      </c>
      <c r="D41">
        <v>3329</v>
      </c>
      <c r="E41">
        <v>3289863834.3522301</v>
      </c>
      <c r="F41">
        <v>14233.260701294699</v>
      </c>
    </row>
    <row r="42" spans="1:6" x14ac:dyDescent="0.25">
      <c r="A42" s="6">
        <v>2015</v>
      </c>
      <c r="B42" t="s">
        <v>18</v>
      </c>
      <c r="C42" s="6">
        <v>1294</v>
      </c>
      <c r="D42">
        <v>1337</v>
      </c>
      <c r="E42">
        <v>702274639.50667298</v>
      </c>
      <c r="F42">
        <v>3940.3376079571499</v>
      </c>
    </row>
    <row r="43" spans="1:6" x14ac:dyDescent="0.25">
      <c r="A43" s="6">
        <v>2015</v>
      </c>
      <c r="B43" t="s">
        <v>19</v>
      </c>
      <c r="C43" s="6">
        <v>723</v>
      </c>
      <c r="D43">
        <v>766</v>
      </c>
      <c r="E43">
        <v>479143719.17541403</v>
      </c>
      <c r="F43">
        <v>2447.8955525572901</v>
      </c>
    </row>
    <row r="44" spans="1:6" x14ac:dyDescent="0.25">
      <c r="A44" s="6">
        <v>2015</v>
      </c>
      <c r="B44" t="s">
        <v>20</v>
      </c>
      <c r="C44" s="6">
        <v>474</v>
      </c>
      <c r="D44">
        <v>490</v>
      </c>
      <c r="E44">
        <v>252072660.140596</v>
      </c>
      <c r="F44">
        <v>1565.3212399045201</v>
      </c>
    </row>
    <row r="45" spans="1:6" x14ac:dyDescent="0.25">
      <c r="A45" s="6">
        <v>2015</v>
      </c>
      <c r="B45" t="s">
        <v>21</v>
      </c>
      <c r="C45" s="6">
        <v>1220</v>
      </c>
      <c r="D45">
        <v>1268</v>
      </c>
      <c r="E45">
        <v>757671263.04812098</v>
      </c>
      <c r="F45">
        <v>4330.1334617919301</v>
      </c>
    </row>
    <row r="46" spans="1:6" x14ac:dyDescent="0.25">
      <c r="A46" s="6">
        <v>2015</v>
      </c>
      <c r="B46" t="s">
        <v>22</v>
      </c>
      <c r="C46" s="6">
        <v>525</v>
      </c>
      <c r="D46">
        <v>531</v>
      </c>
      <c r="E46">
        <v>236388621.663941</v>
      </c>
      <c r="F46">
        <v>1719.1698112107899</v>
      </c>
    </row>
    <row r="47" spans="1:6" x14ac:dyDescent="0.25">
      <c r="A47" s="6">
        <v>2015</v>
      </c>
      <c r="B47" t="s">
        <v>23</v>
      </c>
      <c r="C47" s="6">
        <v>447</v>
      </c>
      <c r="D47">
        <v>470</v>
      </c>
      <c r="E47">
        <v>310593206.20408201</v>
      </c>
      <c r="F47">
        <v>1938.6614062027099</v>
      </c>
    </row>
    <row r="48" spans="1:6" x14ac:dyDescent="0.25">
      <c r="A48" s="6">
        <v>2015</v>
      </c>
      <c r="B48" t="s">
        <v>24</v>
      </c>
      <c r="C48" s="6">
        <v>338</v>
      </c>
      <c r="D48">
        <v>356</v>
      </c>
      <c r="E48">
        <v>244028867.19757301</v>
      </c>
      <c r="F48">
        <v>1570.0805384729699</v>
      </c>
    </row>
    <row r="49" spans="1:6" x14ac:dyDescent="0.25">
      <c r="A49" s="6">
        <v>2015</v>
      </c>
      <c r="B49" t="s">
        <v>25</v>
      </c>
      <c r="C49" s="6">
        <v>383</v>
      </c>
      <c r="D49">
        <v>396</v>
      </c>
      <c r="E49">
        <v>142607324.790084</v>
      </c>
      <c r="F49">
        <v>1189.5492449654</v>
      </c>
    </row>
    <row r="50" spans="1:6" x14ac:dyDescent="0.25">
      <c r="A50" s="6">
        <v>2015</v>
      </c>
      <c r="B50" t="s">
        <v>26</v>
      </c>
      <c r="C50" s="6">
        <v>589</v>
      </c>
      <c r="D50">
        <v>616</v>
      </c>
      <c r="E50">
        <v>299314480.897282</v>
      </c>
      <c r="F50">
        <v>1771.38495546992</v>
      </c>
    </row>
    <row r="51" spans="1:6" x14ac:dyDescent="0.25">
      <c r="A51" s="6">
        <v>2015</v>
      </c>
      <c r="B51" t="s">
        <v>27</v>
      </c>
      <c r="C51" s="6">
        <v>432</v>
      </c>
      <c r="D51">
        <v>442</v>
      </c>
      <c r="E51">
        <v>177433183.20219299</v>
      </c>
      <c r="F51">
        <v>1203.02116253656</v>
      </c>
    </row>
    <row r="52" spans="1:6" x14ac:dyDescent="0.25">
      <c r="A52" s="6">
        <v>2015</v>
      </c>
      <c r="B52" t="s">
        <v>28</v>
      </c>
      <c r="C52" s="6">
        <v>651</v>
      </c>
      <c r="D52">
        <v>678</v>
      </c>
      <c r="E52">
        <v>380227351.524553</v>
      </c>
      <c r="F52">
        <v>2334.3738879899802</v>
      </c>
    </row>
    <row r="53" spans="1:6" x14ac:dyDescent="0.25">
      <c r="A53" s="6">
        <v>2015</v>
      </c>
      <c r="B53" t="s">
        <v>29</v>
      </c>
      <c r="C53" s="6">
        <v>702</v>
      </c>
      <c r="D53">
        <v>712</v>
      </c>
      <c r="E53">
        <v>212449302.52322501</v>
      </c>
      <c r="F53">
        <v>1400.36293535406</v>
      </c>
    </row>
    <row r="54" spans="1:6" x14ac:dyDescent="0.25">
      <c r="A54" s="6">
        <v>2015</v>
      </c>
      <c r="B54" t="s">
        <v>30</v>
      </c>
      <c r="C54" s="6">
        <v>483</v>
      </c>
      <c r="D54">
        <v>490</v>
      </c>
      <c r="E54">
        <v>196863699.62841201</v>
      </c>
      <c r="F54">
        <v>1165.29184996604</v>
      </c>
    </row>
    <row r="55" spans="1:6" x14ac:dyDescent="0.25">
      <c r="A55" s="6">
        <v>2015</v>
      </c>
      <c r="B55" t="s">
        <v>31</v>
      </c>
      <c r="C55" s="6">
        <v>208</v>
      </c>
      <c r="D55">
        <v>210</v>
      </c>
      <c r="E55">
        <v>85434932.413693398</v>
      </c>
      <c r="F55">
        <v>650.87828477085998</v>
      </c>
    </row>
    <row r="56" spans="1:6" x14ac:dyDescent="0.25">
      <c r="A56" s="6">
        <v>2015</v>
      </c>
      <c r="B56" t="s">
        <v>32</v>
      </c>
      <c r="C56" s="6">
        <v>816</v>
      </c>
      <c r="D56">
        <v>859</v>
      </c>
      <c r="E56">
        <v>504365180.23486298</v>
      </c>
      <c r="F56">
        <v>3173.41474626134</v>
      </c>
    </row>
    <row r="57" spans="1:6" x14ac:dyDescent="0.25">
      <c r="A57" s="6">
        <v>2015</v>
      </c>
      <c r="B57" t="s">
        <v>33</v>
      </c>
      <c r="C57" s="6">
        <v>149</v>
      </c>
      <c r="D57">
        <v>156</v>
      </c>
      <c r="E57">
        <v>92353474.733348399</v>
      </c>
      <c r="F57">
        <v>550.05019668740499</v>
      </c>
    </row>
    <row r="58" spans="1:6" x14ac:dyDescent="0.25">
      <c r="A58" s="6">
        <v>2015</v>
      </c>
      <c r="B58" t="s">
        <v>34</v>
      </c>
      <c r="C58" s="6">
        <v>445</v>
      </c>
      <c r="D58">
        <v>482</v>
      </c>
      <c r="E58">
        <v>269152059.89008802</v>
      </c>
      <c r="F58">
        <v>1695.1085109609601</v>
      </c>
    </row>
    <row r="59" spans="1:6" x14ac:dyDescent="0.25">
      <c r="A59" s="6">
        <v>2015</v>
      </c>
      <c r="B59" t="s">
        <v>35</v>
      </c>
      <c r="C59" s="6">
        <v>87</v>
      </c>
      <c r="D59">
        <v>89</v>
      </c>
      <c r="E59">
        <v>26625614.6218546</v>
      </c>
      <c r="F59">
        <v>178.366962118424</v>
      </c>
    </row>
    <row r="60" spans="1:6" x14ac:dyDescent="0.25">
      <c r="A60" s="6">
        <v>2016</v>
      </c>
      <c r="B60" t="s">
        <v>17</v>
      </c>
      <c r="C60" s="6">
        <v>2941</v>
      </c>
      <c r="D60">
        <v>3241</v>
      </c>
      <c r="E60">
        <v>3339374475.1556802</v>
      </c>
      <c r="F60">
        <v>13929.095843335999</v>
      </c>
    </row>
    <row r="61" spans="1:6" x14ac:dyDescent="0.25">
      <c r="A61" s="6">
        <v>2016</v>
      </c>
      <c r="B61" t="s">
        <v>18</v>
      </c>
      <c r="C61" s="6">
        <v>1273</v>
      </c>
      <c r="D61">
        <v>1316</v>
      </c>
      <c r="E61">
        <v>748606759.78217602</v>
      </c>
      <c r="F61">
        <v>3892.9351676331598</v>
      </c>
    </row>
    <row r="62" spans="1:6" x14ac:dyDescent="0.25">
      <c r="A62" s="6">
        <v>2016</v>
      </c>
      <c r="B62" t="s">
        <v>19</v>
      </c>
      <c r="C62" s="6">
        <v>716</v>
      </c>
      <c r="D62">
        <v>759</v>
      </c>
      <c r="E62">
        <v>430032155.16271901</v>
      </c>
      <c r="F62">
        <v>2296.8575396340202</v>
      </c>
    </row>
    <row r="63" spans="1:6" x14ac:dyDescent="0.25">
      <c r="A63" s="6">
        <v>2016</v>
      </c>
      <c r="B63" t="s">
        <v>20</v>
      </c>
      <c r="C63" s="6">
        <v>470</v>
      </c>
      <c r="D63">
        <v>481</v>
      </c>
      <c r="E63">
        <v>256633091.13132301</v>
      </c>
      <c r="F63">
        <v>1578.6500980984199</v>
      </c>
    </row>
    <row r="64" spans="1:6" x14ac:dyDescent="0.25">
      <c r="A64" s="6">
        <v>2016</v>
      </c>
      <c r="B64" t="s">
        <v>21</v>
      </c>
      <c r="C64" s="6">
        <v>1178</v>
      </c>
      <c r="D64">
        <v>1228</v>
      </c>
      <c r="E64">
        <v>753035130.35464597</v>
      </c>
      <c r="F64">
        <v>4272.7067785459303</v>
      </c>
    </row>
    <row r="65" spans="1:6" x14ac:dyDescent="0.25">
      <c r="A65" s="6">
        <v>2016</v>
      </c>
      <c r="B65" t="s">
        <v>22</v>
      </c>
      <c r="C65" s="6">
        <v>518</v>
      </c>
      <c r="D65">
        <v>531</v>
      </c>
      <c r="E65">
        <v>256648647.08534601</v>
      </c>
      <c r="F65">
        <v>1700.5307465385199</v>
      </c>
    </row>
    <row r="66" spans="1:6" x14ac:dyDescent="0.25">
      <c r="A66" s="6">
        <v>2016</v>
      </c>
      <c r="B66" t="s">
        <v>23</v>
      </c>
      <c r="C66" s="6">
        <v>427</v>
      </c>
      <c r="D66">
        <v>448</v>
      </c>
      <c r="E66">
        <v>297031765.68688297</v>
      </c>
      <c r="F66">
        <v>2018.4567479561299</v>
      </c>
    </row>
    <row r="67" spans="1:6" x14ac:dyDescent="0.25">
      <c r="A67" s="6">
        <v>2016</v>
      </c>
      <c r="B67" t="s">
        <v>24</v>
      </c>
      <c r="C67" s="6">
        <v>329</v>
      </c>
      <c r="D67">
        <v>349</v>
      </c>
      <c r="E67">
        <v>259919700.766368</v>
      </c>
      <c r="F67">
        <v>1519.8261668775399</v>
      </c>
    </row>
    <row r="68" spans="1:6" x14ac:dyDescent="0.25">
      <c r="A68" s="6">
        <v>2016</v>
      </c>
      <c r="B68" t="s">
        <v>25</v>
      </c>
      <c r="C68" s="6">
        <v>374</v>
      </c>
      <c r="D68">
        <v>385</v>
      </c>
      <c r="E68">
        <v>139881534.65980199</v>
      </c>
      <c r="F68">
        <v>1149.6228207357501</v>
      </c>
    </row>
    <row r="69" spans="1:6" x14ac:dyDescent="0.25">
      <c r="A69" s="6">
        <v>2016</v>
      </c>
      <c r="B69" t="s">
        <v>26</v>
      </c>
      <c r="C69" s="6">
        <v>572</v>
      </c>
      <c r="D69">
        <v>598</v>
      </c>
      <c r="E69">
        <v>302057733.49159598</v>
      </c>
      <c r="F69">
        <v>1895.3476099209099</v>
      </c>
    </row>
    <row r="70" spans="1:6" x14ac:dyDescent="0.25">
      <c r="A70" s="6">
        <v>2016</v>
      </c>
      <c r="B70" t="s">
        <v>27</v>
      </c>
      <c r="C70" s="6">
        <v>427</v>
      </c>
      <c r="D70">
        <v>437</v>
      </c>
      <c r="E70">
        <v>193929632.129639</v>
      </c>
      <c r="F70">
        <v>1309.8596534180599</v>
      </c>
    </row>
    <row r="71" spans="1:6" x14ac:dyDescent="0.25">
      <c r="A71" s="6">
        <v>2016</v>
      </c>
      <c r="B71" t="s">
        <v>28</v>
      </c>
      <c r="C71" s="6">
        <v>638</v>
      </c>
      <c r="D71">
        <v>665</v>
      </c>
      <c r="E71">
        <v>354301047.68302602</v>
      </c>
      <c r="F71">
        <v>2193.72032695085</v>
      </c>
    </row>
    <row r="72" spans="1:6" x14ac:dyDescent="0.25">
      <c r="A72" s="6">
        <v>2016</v>
      </c>
      <c r="B72" t="s">
        <v>29</v>
      </c>
      <c r="C72" s="6">
        <v>690</v>
      </c>
      <c r="D72">
        <v>699</v>
      </c>
      <c r="E72">
        <v>218461081.50704199</v>
      </c>
      <c r="F72">
        <v>1410.0694461745099</v>
      </c>
    </row>
    <row r="73" spans="1:6" x14ac:dyDescent="0.25">
      <c r="A73" s="6">
        <v>2016</v>
      </c>
      <c r="B73" t="s">
        <v>30</v>
      </c>
      <c r="C73" s="6">
        <v>474</v>
      </c>
      <c r="D73">
        <v>479</v>
      </c>
      <c r="E73">
        <v>203832172.96705401</v>
      </c>
      <c r="F73">
        <v>1119.5834140062</v>
      </c>
    </row>
    <row r="74" spans="1:6" x14ac:dyDescent="0.25">
      <c r="A74" s="6">
        <v>2016</v>
      </c>
      <c r="B74" t="s">
        <v>31</v>
      </c>
      <c r="C74" s="6">
        <v>207</v>
      </c>
      <c r="D74">
        <v>208</v>
      </c>
      <c r="E74">
        <v>92946947.847044602</v>
      </c>
      <c r="F74">
        <v>643.32118286755997</v>
      </c>
    </row>
    <row r="75" spans="1:6" x14ac:dyDescent="0.25">
      <c r="A75" s="6">
        <v>2016</v>
      </c>
      <c r="B75" t="s">
        <v>32</v>
      </c>
      <c r="C75" s="6">
        <v>803</v>
      </c>
      <c r="D75">
        <v>839</v>
      </c>
      <c r="E75">
        <v>504036750.79736203</v>
      </c>
      <c r="F75">
        <v>3173.9249727012698</v>
      </c>
    </row>
    <row r="76" spans="1:6" x14ac:dyDescent="0.25">
      <c r="A76" s="6">
        <v>2016</v>
      </c>
      <c r="B76" t="s">
        <v>33</v>
      </c>
      <c r="C76" s="6">
        <v>155</v>
      </c>
      <c r="D76">
        <v>164</v>
      </c>
      <c r="E76">
        <v>107914997.055775</v>
      </c>
      <c r="F76">
        <v>556.85847285318096</v>
      </c>
    </row>
    <row r="77" spans="1:6" x14ac:dyDescent="0.25">
      <c r="A77" s="6">
        <v>2016</v>
      </c>
      <c r="B77" t="s">
        <v>34</v>
      </c>
      <c r="C77" s="6">
        <v>428</v>
      </c>
      <c r="D77">
        <v>465</v>
      </c>
      <c r="E77">
        <v>292110703.77625602</v>
      </c>
      <c r="F77">
        <v>1722.3581283365299</v>
      </c>
    </row>
    <row r="78" spans="1:6" x14ac:dyDescent="0.25">
      <c r="A78" s="6">
        <v>2016</v>
      </c>
      <c r="B78" t="s">
        <v>35</v>
      </c>
      <c r="C78" s="6">
        <v>80</v>
      </c>
      <c r="D78">
        <v>82</v>
      </c>
      <c r="E78">
        <v>24544856.709400501</v>
      </c>
      <c r="F78">
        <v>165.94357925742699</v>
      </c>
    </row>
    <row r="79" spans="1:6" x14ac:dyDescent="0.25">
      <c r="A79" s="6">
        <v>2017</v>
      </c>
      <c r="B79" t="s">
        <v>17</v>
      </c>
      <c r="C79" s="6">
        <v>2862</v>
      </c>
      <c r="D79">
        <v>3175</v>
      </c>
      <c r="E79">
        <v>3915956639.2459202</v>
      </c>
      <c r="F79">
        <v>14342.9018177976</v>
      </c>
    </row>
    <row r="80" spans="1:6" x14ac:dyDescent="0.25">
      <c r="A80" s="6">
        <v>2017</v>
      </c>
      <c r="B80" t="s">
        <v>18</v>
      </c>
      <c r="C80" s="6">
        <v>1252</v>
      </c>
      <c r="D80">
        <v>1302</v>
      </c>
      <c r="E80">
        <v>799863638.71357095</v>
      </c>
      <c r="F80">
        <v>3911.6532111034298</v>
      </c>
    </row>
    <row r="81" spans="1:6" x14ac:dyDescent="0.25">
      <c r="A81" s="6">
        <v>2017</v>
      </c>
      <c r="B81" t="s">
        <v>19</v>
      </c>
      <c r="C81" s="6">
        <v>683</v>
      </c>
      <c r="D81">
        <v>725</v>
      </c>
      <c r="E81">
        <v>453921816.34162998</v>
      </c>
      <c r="F81">
        <v>2240.8503225098998</v>
      </c>
    </row>
    <row r="82" spans="1:6" x14ac:dyDescent="0.25">
      <c r="A82" s="6">
        <v>2017</v>
      </c>
      <c r="B82" t="s">
        <v>20</v>
      </c>
      <c r="C82" s="6">
        <v>469</v>
      </c>
      <c r="D82">
        <v>482</v>
      </c>
      <c r="E82">
        <v>287253548.27162802</v>
      </c>
      <c r="F82">
        <v>1609.8007780750399</v>
      </c>
    </row>
    <row r="83" spans="1:6" x14ac:dyDescent="0.25">
      <c r="A83" s="6">
        <v>2017</v>
      </c>
      <c r="B83" t="s">
        <v>21</v>
      </c>
      <c r="C83" s="6">
        <v>1168</v>
      </c>
      <c r="D83">
        <v>1218</v>
      </c>
      <c r="E83">
        <v>894456102.01258695</v>
      </c>
      <c r="F83">
        <v>4278.18354930441</v>
      </c>
    </row>
    <row r="84" spans="1:6" x14ac:dyDescent="0.25">
      <c r="A84" s="6">
        <v>2017</v>
      </c>
      <c r="B84" t="s">
        <v>22</v>
      </c>
      <c r="C84" s="6">
        <v>508</v>
      </c>
      <c r="D84">
        <v>523</v>
      </c>
      <c r="E84">
        <v>271539689.01937699</v>
      </c>
      <c r="F84">
        <v>1698.9982926733201</v>
      </c>
    </row>
    <row r="85" spans="1:6" x14ac:dyDescent="0.25">
      <c r="A85" s="6">
        <v>2017</v>
      </c>
      <c r="B85" t="s">
        <v>23</v>
      </c>
      <c r="C85" s="6">
        <v>409</v>
      </c>
      <c r="D85">
        <v>434</v>
      </c>
      <c r="E85">
        <v>355610643.18776101</v>
      </c>
      <c r="F85">
        <v>1924.0779408594301</v>
      </c>
    </row>
    <row r="86" spans="1:6" x14ac:dyDescent="0.25">
      <c r="A86" s="6">
        <v>2017</v>
      </c>
      <c r="B86" t="s">
        <v>24</v>
      </c>
      <c r="C86" s="6">
        <v>317</v>
      </c>
      <c r="D86">
        <v>335</v>
      </c>
      <c r="E86">
        <v>255518402.369728</v>
      </c>
      <c r="F86">
        <v>1457.1487537426201</v>
      </c>
    </row>
    <row r="87" spans="1:6" x14ac:dyDescent="0.25">
      <c r="A87" s="6">
        <v>2017</v>
      </c>
      <c r="B87" t="s">
        <v>25</v>
      </c>
      <c r="C87" s="6">
        <v>372</v>
      </c>
      <c r="D87">
        <v>382</v>
      </c>
      <c r="E87">
        <v>194057264.181034</v>
      </c>
      <c r="F87">
        <v>1176.41698715187</v>
      </c>
    </row>
    <row r="88" spans="1:6" x14ac:dyDescent="0.25">
      <c r="A88" s="6">
        <v>2017</v>
      </c>
      <c r="B88" t="s">
        <v>26</v>
      </c>
      <c r="C88" s="6">
        <v>545</v>
      </c>
      <c r="D88">
        <v>571</v>
      </c>
      <c r="E88">
        <v>347566567.00417</v>
      </c>
      <c r="F88">
        <v>1951.96168643039</v>
      </c>
    </row>
    <row r="89" spans="1:6" x14ac:dyDescent="0.25">
      <c r="A89" s="6">
        <v>2017</v>
      </c>
      <c r="B89" t="s">
        <v>27</v>
      </c>
      <c r="C89" s="6">
        <v>403</v>
      </c>
      <c r="D89">
        <v>414</v>
      </c>
      <c r="E89">
        <v>198152281.767937</v>
      </c>
      <c r="F89">
        <v>1261.71618628077</v>
      </c>
    </row>
    <row r="90" spans="1:6" x14ac:dyDescent="0.25">
      <c r="A90" s="6">
        <v>2017</v>
      </c>
      <c r="B90" t="s">
        <v>28</v>
      </c>
      <c r="C90" s="6">
        <v>634</v>
      </c>
      <c r="D90">
        <v>667</v>
      </c>
      <c r="E90">
        <v>397573905.35289598</v>
      </c>
      <c r="F90">
        <v>2240.48699838826</v>
      </c>
    </row>
    <row r="91" spans="1:6" x14ac:dyDescent="0.25">
      <c r="A91" s="6">
        <v>2017</v>
      </c>
      <c r="B91" t="s">
        <v>29</v>
      </c>
      <c r="C91" s="6">
        <v>655</v>
      </c>
      <c r="D91">
        <v>665</v>
      </c>
      <c r="E91">
        <v>255312290.89714199</v>
      </c>
      <c r="F91">
        <v>1411.2833228543</v>
      </c>
    </row>
    <row r="92" spans="1:6" x14ac:dyDescent="0.25">
      <c r="A92" s="6">
        <v>2017</v>
      </c>
      <c r="B92" t="s">
        <v>30</v>
      </c>
      <c r="C92" s="6">
        <v>471</v>
      </c>
      <c r="D92">
        <v>477</v>
      </c>
      <c r="E92">
        <v>212340226.032886</v>
      </c>
      <c r="F92">
        <v>1087.9862916669499</v>
      </c>
    </row>
    <row r="93" spans="1:6" x14ac:dyDescent="0.25">
      <c r="A93" s="6">
        <v>2017</v>
      </c>
      <c r="B93" t="s">
        <v>31</v>
      </c>
      <c r="C93" s="6">
        <v>202</v>
      </c>
      <c r="D93">
        <v>204</v>
      </c>
      <c r="E93">
        <v>98676820.341143101</v>
      </c>
      <c r="F93">
        <v>643.32561628214398</v>
      </c>
    </row>
    <row r="94" spans="1:6" x14ac:dyDescent="0.25">
      <c r="A94" s="6">
        <v>2017</v>
      </c>
      <c r="B94" t="s">
        <v>32</v>
      </c>
      <c r="C94" s="6">
        <v>783</v>
      </c>
      <c r="D94">
        <v>822</v>
      </c>
      <c r="E94">
        <v>565537455.74680102</v>
      </c>
      <c r="F94">
        <v>3309.0551327070102</v>
      </c>
    </row>
    <row r="95" spans="1:6" x14ac:dyDescent="0.25">
      <c r="A95" s="6">
        <v>2017</v>
      </c>
      <c r="B95" t="s">
        <v>33</v>
      </c>
      <c r="C95" s="6">
        <v>143</v>
      </c>
      <c r="D95">
        <v>151</v>
      </c>
      <c r="E95">
        <v>115161992.22481801</v>
      </c>
      <c r="F95">
        <v>535.01801336915696</v>
      </c>
    </row>
    <row r="96" spans="1:6" x14ac:dyDescent="0.25">
      <c r="A96" s="6">
        <v>2017</v>
      </c>
      <c r="B96" t="s">
        <v>34</v>
      </c>
      <c r="C96" s="6">
        <v>414</v>
      </c>
      <c r="D96">
        <v>447</v>
      </c>
      <c r="E96">
        <v>303911186.58947003</v>
      </c>
      <c r="F96">
        <v>1662.8511802036701</v>
      </c>
    </row>
    <row r="97" spans="1:6" x14ac:dyDescent="0.25">
      <c r="A97" s="6">
        <v>2017</v>
      </c>
      <c r="B97" t="s">
        <v>35</v>
      </c>
      <c r="C97" s="6">
        <v>76</v>
      </c>
      <c r="D97">
        <v>77</v>
      </c>
      <c r="E97">
        <v>25418384.302118801</v>
      </c>
      <c r="F97">
        <v>137.23860009090501</v>
      </c>
    </row>
    <row r="98" spans="1:6" x14ac:dyDescent="0.25">
      <c r="A98" s="6">
        <v>2018</v>
      </c>
      <c r="B98" t="s">
        <v>17</v>
      </c>
      <c r="C98" s="6">
        <v>2774</v>
      </c>
      <c r="D98">
        <v>3094</v>
      </c>
      <c r="E98">
        <v>3741514199.6369801</v>
      </c>
      <c r="F98">
        <v>14802.35369306</v>
      </c>
    </row>
    <row r="99" spans="1:6" x14ac:dyDescent="0.25">
      <c r="A99" s="6">
        <v>2018</v>
      </c>
      <c r="B99" t="s">
        <v>18</v>
      </c>
      <c r="C99" s="6">
        <v>1227</v>
      </c>
      <c r="D99">
        <v>1280</v>
      </c>
      <c r="E99">
        <v>811510397.93531299</v>
      </c>
      <c r="F99">
        <v>3941.5956192136</v>
      </c>
    </row>
    <row r="100" spans="1:6" x14ac:dyDescent="0.25">
      <c r="A100" s="6">
        <v>2018</v>
      </c>
      <c r="B100" t="s">
        <v>19</v>
      </c>
      <c r="C100" s="6">
        <v>670</v>
      </c>
      <c r="D100">
        <v>718</v>
      </c>
      <c r="E100">
        <v>554473798.46260297</v>
      </c>
      <c r="F100">
        <v>2484.9571864771601</v>
      </c>
    </row>
    <row r="101" spans="1:6" x14ac:dyDescent="0.25">
      <c r="A101" s="6">
        <v>2018</v>
      </c>
      <c r="B101" t="s">
        <v>20</v>
      </c>
      <c r="C101" s="6">
        <v>460</v>
      </c>
      <c r="D101">
        <v>472</v>
      </c>
      <c r="E101">
        <v>297874897.664186</v>
      </c>
      <c r="F101">
        <v>1617.5720180227099</v>
      </c>
    </row>
    <row r="102" spans="1:6" x14ac:dyDescent="0.25">
      <c r="A102" s="6">
        <v>2018</v>
      </c>
      <c r="B102" t="s">
        <v>21</v>
      </c>
      <c r="C102" s="6">
        <v>1149</v>
      </c>
      <c r="D102">
        <v>1200</v>
      </c>
      <c r="E102">
        <v>1019418108.70223</v>
      </c>
      <c r="F102">
        <v>4825.1272454216396</v>
      </c>
    </row>
    <row r="103" spans="1:6" x14ac:dyDescent="0.25">
      <c r="A103" s="6">
        <v>2018</v>
      </c>
      <c r="B103" t="s">
        <v>22</v>
      </c>
      <c r="C103" s="6">
        <v>495</v>
      </c>
      <c r="D103">
        <v>513</v>
      </c>
      <c r="E103">
        <v>303710480.93948799</v>
      </c>
      <c r="F103">
        <v>1780.12527249089</v>
      </c>
    </row>
    <row r="104" spans="1:6" x14ac:dyDescent="0.25">
      <c r="A104" s="6">
        <v>2018</v>
      </c>
      <c r="B104" t="s">
        <v>23</v>
      </c>
      <c r="C104" s="6">
        <v>404</v>
      </c>
      <c r="D104">
        <v>436</v>
      </c>
      <c r="E104">
        <v>399590687.02249002</v>
      </c>
      <c r="F104">
        <v>2236.2071846785302</v>
      </c>
    </row>
    <row r="105" spans="1:6" x14ac:dyDescent="0.25">
      <c r="A105" s="6">
        <v>2018</v>
      </c>
      <c r="B105" t="s">
        <v>24</v>
      </c>
      <c r="C105" s="6">
        <v>317</v>
      </c>
      <c r="D105">
        <v>337</v>
      </c>
      <c r="E105">
        <v>272863454.84946501</v>
      </c>
      <c r="F105">
        <v>1456.2046153312001</v>
      </c>
    </row>
    <row r="106" spans="1:6" x14ac:dyDescent="0.25">
      <c r="A106" s="6">
        <v>2018</v>
      </c>
      <c r="B106" t="s">
        <v>25</v>
      </c>
      <c r="C106" s="6">
        <v>369</v>
      </c>
      <c r="D106">
        <v>381</v>
      </c>
      <c r="E106">
        <v>197467991.84407499</v>
      </c>
      <c r="F106">
        <v>1196.15646452749</v>
      </c>
    </row>
    <row r="107" spans="1:6" x14ac:dyDescent="0.25">
      <c r="A107" s="6">
        <v>2018</v>
      </c>
      <c r="B107" t="s">
        <v>26</v>
      </c>
      <c r="C107" s="6">
        <v>545</v>
      </c>
      <c r="D107">
        <v>571</v>
      </c>
      <c r="E107">
        <v>355053278.197357</v>
      </c>
      <c r="F107">
        <v>1941.2234289046401</v>
      </c>
    </row>
    <row r="108" spans="1:6" x14ac:dyDescent="0.25">
      <c r="A108" s="6">
        <v>2018</v>
      </c>
      <c r="B108" t="s">
        <v>27</v>
      </c>
      <c r="C108" s="6">
        <v>405</v>
      </c>
      <c r="D108">
        <v>419</v>
      </c>
      <c r="E108">
        <v>224592588.747154</v>
      </c>
      <c r="F108">
        <v>1318.3027502959701</v>
      </c>
    </row>
    <row r="109" spans="1:6" x14ac:dyDescent="0.25">
      <c r="A109" s="6">
        <v>2018</v>
      </c>
      <c r="B109" t="s">
        <v>28</v>
      </c>
      <c r="C109" s="6">
        <v>613</v>
      </c>
      <c r="D109">
        <v>644</v>
      </c>
      <c r="E109">
        <v>504222224.57223302</v>
      </c>
      <c r="F109">
        <v>2852.7147807216502</v>
      </c>
    </row>
    <row r="110" spans="1:6" x14ac:dyDescent="0.25">
      <c r="A110" s="6">
        <v>2018</v>
      </c>
      <c r="B110" t="s">
        <v>29</v>
      </c>
      <c r="C110" s="6">
        <v>628</v>
      </c>
      <c r="D110">
        <v>639</v>
      </c>
      <c r="E110">
        <v>245412883.25153899</v>
      </c>
      <c r="F110">
        <v>1392.65267544678</v>
      </c>
    </row>
    <row r="111" spans="1:6" x14ac:dyDescent="0.25">
      <c r="A111" s="6">
        <v>2018</v>
      </c>
      <c r="B111" t="s">
        <v>30</v>
      </c>
      <c r="C111" s="6">
        <v>463</v>
      </c>
      <c r="D111">
        <v>471</v>
      </c>
      <c r="E111">
        <v>222619801.68851101</v>
      </c>
      <c r="F111">
        <v>1094.62762376873</v>
      </c>
    </row>
    <row r="112" spans="1:6" x14ac:dyDescent="0.25">
      <c r="A112" s="6">
        <v>2018</v>
      </c>
      <c r="B112" t="s">
        <v>31</v>
      </c>
      <c r="C112" s="6">
        <v>195</v>
      </c>
      <c r="D112">
        <v>200</v>
      </c>
      <c r="E112">
        <v>112383356.747747</v>
      </c>
      <c r="F112">
        <v>650.95251820065403</v>
      </c>
    </row>
    <row r="113" spans="1:6" x14ac:dyDescent="0.25">
      <c r="A113" s="6">
        <v>2018</v>
      </c>
      <c r="B113" t="s">
        <v>32</v>
      </c>
      <c r="C113" s="6">
        <v>789</v>
      </c>
      <c r="D113">
        <v>830</v>
      </c>
      <c r="E113">
        <v>617025851.81963396</v>
      </c>
      <c r="F113">
        <v>3378.8662196856199</v>
      </c>
    </row>
    <row r="114" spans="1:6" x14ac:dyDescent="0.25">
      <c r="A114" s="6">
        <v>2018</v>
      </c>
      <c r="B114" t="s">
        <v>33</v>
      </c>
      <c r="C114" s="6">
        <v>146</v>
      </c>
      <c r="D114">
        <v>152</v>
      </c>
      <c r="E114">
        <v>121080728.431582</v>
      </c>
      <c r="F114">
        <v>564.56106027826195</v>
      </c>
    </row>
    <row r="115" spans="1:6" x14ac:dyDescent="0.25">
      <c r="A115" s="6">
        <v>2018</v>
      </c>
      <c r="B115" t="s">
        <v>34</v>
      </c>
      <c r="C115" s="6">
        <v>411</v>
      </c>
      <c r="D115">
        <v>446</v>
      </c>
      <c r="E115">
        <v>319271535.66500199</v>
      </c>
      <c r="F115">
        <v>1715.38271182776</v>
      </c>
    </row>
    <row r="116" spans="1:6" x14ac:dyDescent="0.25">
      <c r="A116" s="6">
        <v>2018</v>
      </c>
      <c r="B116" t="s">
        <v>35</v>
      </c>
      <c r="C116" s="6">
        <v>73</v>
      </c>
      <c r="D116">
        <v>75</v>
      </c>
      <c r="E116">
        <v>16532425.271040199</v>
      </c>
      <c r="F116">
        <v>132.116339775309</v>
      </c>
    </row>
    <row r="117" spans="1:6" x14ac:dyDescent="0.25">
      <c r="A117" s="6">
        <v>2019</v>
      </c>
      <c r="B117" t="s">
        <v>17</v>
      </c>
      <c r="C117" s="6">
        <v>2745</v>
      </c>
      <c r="D117">
        <v>3082</v>
      </c>
      <c r="E117">
        <v>4095597181.4955001</v>
      </c>
      <c r="F117">
        <v>15366.2921031103</v>
      </c>
    </row>
    <row r="118" spans="1:6" x14ac:dyDescent="0.25">
      <c r="A118" s="6">
        <v>2019</v>
      </c>
      <c r="B118" t="s">
        <v>18</v>
      </c>
      <c r="C118" s="6">
        <v>1207</v>
      </c>
      <c r="D118">
        <v>1258</v>
      </c>
      <c r="E118">
        <v>879585221.934883</v>
      </c>
      <c r="F118">
        <v>4022.7233400950699</v>
      </c>
    </row>
    <row r="119" spans="1:6" x14ac:dyDescent="0.25">
      <c r="A119" s="6">
        <v>2019</v>
      </c>
      <c r="B119" t="s">
        <v>19</v>
      </c>
      <c r="C119" s="6">
        <v>649</v>
      </c>
      <c r="D119">
        <v>697</v>
      </c>
      <c r="E119">
        <v>518474147.16211897</v>
      </c>
      <c r="F119">
        <v>2520.5153119551401</v>
      </c>
    </row>
    <row r="120" spans="1:6" x14ac:dyDescent="0.25">
      <c r="A120" s="6">
        <v>2019</v>
      </c>
      <c r="B120" t="s">
        <v>20</v>
      </c>
      <c r="C120" s="6">
        <v>454</v>
      </c>
      <c r="D120">
        <v>465</v>
      </c>
      <c r="E120">
        <v>317633284.61633497</v>
      </c>
      <c r="F120">
        <v>1573.76510082034</v>
      </c>
    </row>
    <row r="121" spans="1:6" x14ac:dyDescent="0.25">
      <c r="A121" s="6">
        <v>2019</v>
      </c>
      <c r="B121" t="s">
        <v>21</v>
      </c>
      <c r="C121" s="6">
        <v>1106</v>
      </c>
      <c r="D121">
        <v>1155</v>
      </c>
      <c r="E121">
        <v>1010034522.09025</v>
      </c>
      <c r="F121">
        <v>4967.0037855068504</v>
      </c>
    </row>
    <row r="122" spans="1:6" x14ac:dyDescent="0.25">
      <c r="A122" s="6">
        <v>2019</v>
      </c>
      <c r="B122" t="s">
        <v>22</v>
      </c>
      <c r="C122" s="6">
        <v>468</v>
      </c>
      <c r="D122">
        <v>483</v>
      </c>
      <c r="E122">
        <v>333989435.39827198</v>
      </c>
      <c r="F122">
        <v>1849.5693296981599</v>
      </c>
    </row>
    <row r="123" spans="1:6" x14ac:dyDescent="0.25">
      <c r="A123" s="6">
        <v>2019</v>
      </c>
      <c r="B123" t="s">
        <v>23</v>
      </c>
      <c r="C123" s="6">
        <v>387</v>
      </c>
      <c r="D123">
        <v>415</v>
      </c>
      <c r="E123">
        <v>424420350.326083</v>
      </c>
      <c r="F123">
        <v>2228.4540683301202</v>
      </c>
    </row>
    <row r="124" spans="1:6" x14ac:dyDescent="0.25">
      <c r="A124" s="6">
        <v>2019</v>
      </c>
      <c r="B124" t="s">
        <v>24</v>
      </c>
      <c r="C124" s="6">
        <v>309</v>
      </c>
      <c r="D124">
        <v>330</v>
      </c>
      <c r="E124">
        <v>268790493.09203899</v>
      </c>
      <c r="F124">
        <v>1430.7996601100001</v>
      </c>
    </row>
    <row r="125" spans="1:6" x14ac:dyDescent="0.25">
      <c r="A125" s="6">
        <v>2019</v>
      </c>
      <c r="B125" t="s">
        <v>25</v>
      </c>
      <c r="C125" s="6">
        <v>340</v>
      </c>
      <c r="D125">
        <v>352</v>
      </c>
      <c r="E125">
        <v>186094689.93487501</v>
      </c>
      <c r="F125">
        <v>1178.82775622444</v>
      </c>
    </row>
    <row r="126" spans="1:6" x14ac:dyDescent="0.25">
      <c r="A126" s="6">
        <v>2019</v>
      </c>
      <c r="B126" t="s">
        <v>26</v>
      </c>
      <c r="C126" s="6">
        <v>532</v>
      </c>
      <c r="D126">
        <v>561</v>
      </c>
      <c r="E126">
        <v>365513274.697227</v>
      </c>
      <c r="F126">
        <v>1940.1016487403799</v>
      </c>
    </row>
    <row r="127" spans="1:6" x14ac:dyDescent="0.25">
      <c r="A127" s="6">
        <v>2019</v>
      </c>
      <c r="B127" t="s">
        <v>27</v>
      </c>
      <c r="C127" s="6">
        <v>381</v>
      </c>
      <c r="D127">
        <v>392</v>
      </c>
      <c r="E127">
        <v>233521264.976329</v>
      </c>
      <c r="F127">
        <v>1301.2122968640001</v>
      </c>
    </row>
    <row r="128" spans="1:6" x14ac:dyDescent="0.25">
      <c r="A128" s="6">
        <v>2019</v>
      </c>
      <c r="B128" t="s">
        <v>28</v>
      </c>
      <c r="C128" s="6">
        <v>613</v>
      </c>
      <c r="D128">
        <v>643</v>
      </c>
      <c r="E128">
        <v>556675272.14120305</v>
      </c>
      <c r="F128">
        <v>2951.9817720159899</v>
      </c>
    </row>
    <row r="129" spans="1:6" x14ac:dyDescent="0.25">
      <c r="A129" s="6">
        <v>2019</v>
      </c>
      <c r="B129" t="s">
        <v>29</v>
      </c>
      <c r="C129" s="6">
        <v>592</v>
      </c>
      <c r="D129">
        <v>601</v>
      </c>
      <c r="E129">
        <v>250029003.06619501</v>
      </c>
      <c r="F129">
        <v>1362.4660580166501</v>
      </c>
    </row>
    <row r="130" spans="1:6" x14ac:dyDescent="0.25">
      <c r="A130" s="6">
        <v>2019</v>
      </c>
      <c r="B130" t="s">
        <v>30</v>
      </c>
      <c r="C130" s="6">
        <v>442</v>
      </c>
      <c r="D130">
        <v>451</v>
      </c>
      <c r="E130">
        <v>245768827.69349399</v>
      </c>
      <c r="F130">
        <v>1090.3695280678901</v>
      </c>
    </row>
    <row r="131" spans="1:6" x14ac:dyDescent="0.25">
      <c r="A131" s="6">
        <v>2019</v>
      </c>
      <c r="B131" t="s">
        <v>31</v>
      </c>
      <c r="C131" s="6">
        <v>200</v>
      </c>
      <c r="D131">
        <v>204</v>
      </c>
      <c r="E131">
        <v>107639017.048715</v>
      </c>
      <c r="F131">
        <v>679.34659651217498</v>
      </c>
    </row>
    <row r="132" spans="1:6" x14ac:dyDescent="0.25">
      <c r="A132" s="6">
        <v>2019</v>
      </c>
      <c r="B132" t="s">
        <v>32</v>
      </c>
      <c r="C132" s="6">
        <v>775</v>
      </c>
      <c r="D132">
        <v>813</v>
      </c>
      <c r="E132">
        <v>603217281.54303598</v>
      </c>
      <c r="F132">
        <v>3306.77986932466</v>
      </c>
    </row>
    <row r="133" spans="1:6" x14ac:dyDescent="0.25">
      <c r="A133" s="6">
        <v>2019</v>
      </c>
      <c r="B133" t="s">
        <v>33</v>
      </c>
      <c r="C133" s="6">
        <v>145</v>
      </c>
      <c r="D133">
        <v>151</v>
      </c>
      <c r="E133">
        <v>130179832.524992</v>
      </c>
      <c r="F133">
        <v>613.54661217627199</v>
      </c>
    </row>
    <row r="134" spans="1:6" x14ac:dyDescent="0.25">
      <c r="A134" s="6">
        <v>2019</v>
      </c>
      <c r="B134" t="s">
        <v>34</v>
      </c>
      <c r="C134" s="6">
        <v>388</v>
      </c>
      <c r="D134">
        <v>423</v>
      </c>
      <c r="E134">
        <v>372455676.26659399</v>
      </c>
      <c r="F134">
        <v>1782.5654659577301</v>
      </c>
    </row>
    <row r="135" spans="1:6" x14ac:dyDescent="0.25">
      <c r="A135" s="6">
        <v>2019</v>
      </c>
      <c r="B135" t="s">
        <v>35</v>
      </c>
      <c r="C135" s="6">
        <v>73</v>
      </c>
      <c r="D135">
        <v>75</v>
      </c>
      <c r="E135">
        <v>19374809.329767</v>
      </c>
      <c r="F135">
        <v>127.10090305422599</v>
      </c>
    </row>
    <row r="136" spans="1:6" x14ac:dyDescent="0.25">
      <c r="A136" s="6">
        <v>2020</v>
      </c>
      <c r="B136" t="s">
        <v>17</v>
      </c>
      <c r="C136" s="6">
        <v>2732</v>
      </c>
      <c r="D136">
        <v>3047</v>
      </c>
      <c r="E136">
        <v>3746049061.0138001</v>
      </c>
      <c r="F136">
        <v>14381.8947048338</v>
      </c>
    </row>
    <row r="137" spans="1:6" x14ac:dyDescent="0.25">
      <c r="A137" s="6">
        <v>2020</v>
      </c>
      <c r="B137" t="s">
        <v>18</v>
      </c>
      <c r="C137" s="6">
        <v>1208</v>
      </c>
      <c r="D137">
        <v>1259</v>
      </c>
      <c r="E137">
        <v>855170500.65627098</v>
      </c>
      <c r="F137">
        <v>4192.6435793872397</v>
      </c>
    </row>
    <row r="138" spans="1:6" x14ac:dyDescent="0.25">
      <c r="A138" s="6">
        <v>2020</v>
      </c>
      <c r="B138" t="s">
        <v>19</v>
      </c>
      <c r="C138" s="6">
        <v>653</v>
      </c>
      <c r="D138">
        <v>697</v>
      </c>
      <c r="E138">
        <v>514654060.91163301</v>
      </c>
      <c r="F138">
        <v>2340.51829124903</v>
      </c>
    </row>
    <row r="139" spans="1:6" x14ac:dyDescent="0.25">
      <c r="A139" s="6">
        <v>2020</v>
      </c>
      <c r="B139" t="s">
        <v>20</v>
      </c>
      <c r="C139" s="6">
        <v>448</v>
      </c>
      <c r="D139">
        <v>461</v>
      </c>
      <c r="E139">
        <v>288383947.19876301</v>
      </c>
      <c r="F139">
        <v>1564.7502985173801</v>
      </c>
    </row>
    <row r="140" spans="1:6" x14ac:dyDescent="0.25">
      <c r="A140" s="6">
        <v>2020</v>
      </c>
      <c r="B140" t="s">
        <v>21</v>
      </c>
      <c r="C140" s="6">
        <v>1132</v>
      </c>
      <c r="D140">
        <v>1181</v>
      </c>
      <c r="E140">
        <v>1035988545.88419</v>
      </c>
      <c r="F140">
        <v>5074.7684302748503</v>
      </c>
    </row>
    <row r="141" spans="1:6" x14ac:dyDescent="0.25">
      <c r="A141" s="6">
        <v>2020</v>
      </c>
      <c r="B141" t="s">
        <v>22</v>
      </c>
      <c r="C141" s="6">
        <v>473</v>
      </c>
      <c r="D141">
        <v>489</v>
      </c>
      <c r="E141">
        <v>332220825.88524199</v>
      </c>
      <c r="F141">
        <v>1908.11465862607</v>
      </c>
    </row>
    <row r="142" spans="1:6" x14ac:dyDescent="0.25">
      <c r="A142" s="6">
        <v>2020</v>
      </c>
      <c r="B142" t="s">
        <v>23</v>
      </c>
      <c r="C142" s="6">
        <v>394</v>
      </c>
      <c r="D142">
        <v>416</v>
      </c>
      <c r="E142">
        <v>423431913.25012398</v>
      </c>
      <c r="F142">
        <v>2131.92410902762</v>
      </c>
    </row>
    <row r="143" spans="1:6" x14ac:dyDescent="0.25">
      <c r="A143" s="6">
        <v>2020</v>
      </c>
      <c r="B143" t="s">
        <v>24</v>
      </c>
      <c r="C143" s="6">
        <v>306</v>
      </c>
      <c r="D143">
        <v>321</v>
      </c>
      <c r="E143">
        <v>236056131.347105</v>
      </c>
      <c r="F143">
        <v>1352.96111875671</v>
      </c>
    </row>
    <row r="144" spans="1:6" x14ac:dyDescent="0.25">
      <c r="A144" s="6">
        <v>2020</v>
      </c>
      <c r="B144" t="s">
        <v>25</v>
      </c>
      <c r="C144" s="6">
        <v>337</v>
      </c>
      <c r="D144">
        <v>346</v>
      </c>
      <c r="E144">
        <v>184042101.059499</v>
      </c>
      <c r="F144">
        <v>1185.8750300515301</v>
      </c>
    </row>
    <row r="145" spans="1:6" x14ac:dyDescent="0.25">
      <c r="A145" s="6">
        <v>2020</v>
      </c>
      <c r="B145" t="s">
        <v>26</v>
      </c>
      <c r="C145" s="6">
        <v>534</v>
      </c>
      <c r="D145">
        <v>558</v>
      </c>
      <c r="E145">
        <v>347629581.02565098</v>
      </c>
      <c r="F145">
        <v>1877.34337309534</v>
      </c>
    </row>
    <row r="146" spans="1:6" x14ac:dyDescent="0.25">
      <c r="A146" s="6">
        <v>2020</v>
      </c>
      <c r="B146" t="s">
        <v>27</v>
      </c>
      <c r="C146" s="6">
        <v>372</v>
      </c>
      <c r="D146">
        <v>383</v>
      </c>
      <c r="E146">
        <v>213200060.13215199</v>
      </c>
      <c r="F146">
        <v>1276.64825896755</v>
      </c>
    </row>
    <row r="147" spans="1:6" x14ac:dyDescent="0.25">
      <c r="A147" s="6">
        <v>2020</v>
      </c>
      <c r="B147" t="s">
        <v>28</v>
      </c>
      <c r="C147" s="6">
        <v>603</v>
      </c>
      <c r="D147">
        <v>634</v>
      </c>
      <c r="E147">
        <v>528788490.441899</v>
      </c>
      <c r="F147">
        <v>2959.3554754197298</v>
      </c>
    </row>
    <row r="148" spans="1:6" x14ac:dyDescent="0.25">
      <c r="A148" s="6">
        <v>2020</v>
      </c>
      <c r="B148" t="s">
        <v>29</v>
      </c>
      <c r="C148" s="6">
        <v>598</v>
      </c>
      <c r="D148">
        <v>607</v>
      </c>
      <c r="E148">
        <v>233015522.83985499</v>
      </c>
      <c r="F148">
        <v>1388.8756299919801</v>
      </c>
    </row>
    <row r="149" spans="1:6" x14ac:dyDescent="0.25">
      <c r="A149" s="6">
        <v>2020</v>
      </c>
      <c r="B149" t="s">
        <v>30</v>
      </c>
      <c r="C149" s="6">
        <v>454</v>
      </c>
      <c r="D149">
        <v>466</v>
      </c>
      <c r="E149">
        <v>256434377.66913</v>
      </c>
      <c r="F149">
        <v>1228.2864779169099</v>
      </c>
    </row>
    <row r="150" spans="1:6" x14ac:dyDescent="0.25">
      <c r="A150" s="6">
        <v>2020</v>
      </c>
      <c r="B150" t="s">
        <v>31</v>
      </c>
      <c r="C150" s="6">
        <v>212</v>
      </c>
      <c r="D150">
        <v>214</v>
      </c>
      <c r="E150">
        <v>100895470.246323</v>
      </c>
      <c r="F150">
        <v>638.908857238922</v>
      </c>
    </row>
    <row r="151" spans="1:6" x14ac:dyDescent="0.25">
      <c r="A151" s="6">
        <v>2020</v>
      </c>
      <c r="B151" t="s">
        <v>32</v>
      </c>
      <c r="C151" s="6">
        <v>762</v>
      </c>
      <c r="D151">
        <v>807</v>
      </c>
      <c r="E151">
        <v>583543897.81228101</v>
      </c>
      <c r="F151">
        <v>3293.5206011792998</v>
      </c>
    </row>
    <row r="152" spans="1:6" x14ac:dyDescent="0.25">
      <c r="A152" s="6">
        <v>2020</v>
      </c>
      <c r="B152" t="s">
        <v>33</v>
      </c>
      <c r="C152" s="6">
        <v>146</v>
      </c>
      <c r="D152">
        <v>152</v>
      </c>
      <c r="E152">
        <v>125996779.815401</v>
      </c>
      <c r="F152">
        <v>612.54421011058503</v>
      </c>
    </row>
    <row r="153" spans="1:6" x14ac:dyDescent="0.25">
      <c r="A153" s="6">
        <v>2020</v>
      </c>
      <c r="B153" t="s">
        <v>34</v>
      </c>
      <c r="C153" s="6">
        <v>384</v>
      </c>
      <c r="D153">
        <v>415</v>
      </c>
      <c r="E153">
        <v>342483878.15551901</v>
      </c>
      <c r="F153">
        <v>1759.1900642499199</v>
      </c>
    </row>
    <row r="154" spans="1:6" x14ac:dyDescent="0.25">
      <c r="A154" s="6">
        <v>2020</v>
      </c>
      <c r="B154" t="s">
        <v>35</v>
      </c>
      <c r="C154" s="6">
        <v>78</v>
      </c>
      <c r="D154">
        <v>80</v>
      </c>
      <c r="E154">
        <v>17750100.0468871</v>
      </c>
      <c r="F154">
        <v>132.748331242158</v>
      </c>
    </row>
    <row r="155" spans="1:6" x14ac:dyDescent="0.25">
      <c r="A155" s="6">
        <v>2021</v>
      </c>
      <c r="B155" t="s">
        <v>17</v>
      </c>
      <c r="C155" s="6">
        <v>2597</v>
      </c>
      <c r="D155">
        <v>2908</v>
      </c>
      <c r="E155">
        <v>4153519906.1305099</v>
      </c>
      <c r="F155">
        <v>13041.710000000099</v>
      </c>
    </row>
    <row r="156" spans="1:6" x14ac:dyDescent="0.25">
      <c r="A156" s="6">
        <v>2021</v>
      </c>
      <c r="B156" t="s">
        <v>18</v>
      </c>
      <c r="C156" s="6">
        <v>1146</v>
      </c>
      <c r="D156">
        <v>1193</v>
      </c>
      <c r="E156">
        <v>777017326.59044504</v>
      </c>
      <c r="F156">
        <v>3640.9899999999898</v>
      </c>
    </row>
    <row r="157" spans="1:6" x14ac:dyDescent="0.25">
      <c r="A157" s="6">
        <v>2021</v>
      </c>
      <c r="B157" t="s">
        <v>19</v>
      </c>
      <c r="C157" s="6">
        <v>628</v>
      </c>
      <c r="D157">
        <v>669</v>
      </c>
      <c r="E157">
        <v>611882199.06177604</v>
      </c>
      <c r="F157">
        <v>2227.13</v>
      </c>
    </row>
    <row r="158" spans="1:6" x14ac:dyDescent="0.25">
      <c r="A158" s="6">
        <v>2021</v>
      </c>
      <c r="B158" t="s">
        <v>20</v>
      </c>
      <c r="C158" s="6">
        <v>407</v>
      </c>
      <c r="D158">
        <v>420</v>
      </c>
      <c r="E158">
        <v>315657368.60758001</v>
      </c>
      <c r="F158">
        <v>1425.85</v>
      </c>
    </row>
    <row r="159" spans="1:6" x14ac:dyDescent="0.25">
      <c r="A159" s="6">
        <v>2021</v>
      </c>
      <c r="B159" t="s">
        <v>21</v>
      </c>
      <c r="C159" s="6">
        <v>1080</v>
      </c>
      <c r="D159">
        <v>1125</v>
      </c>
      <c r="E159">
        <v>1067014027.45169</v>
      </c>
      <c r="F159">
        <v>4838.29</v>
      </c>
    </row>
    <row r="160" spans="1:6" x14ac:dyDescent="0.25">
      <c r="A160" s="6">
        <v>2021</v>
      </c>
      <c r="B160" t="s">
        <v>22</v>
      </c>
      <c r="C160" s="6">
        <v>446</v>
      </c>
      <c r="D160">
        <v>461</v>
      </c>
      <c r="E160">
        <v>373402632.65443498</v>
      </c>
      <c r="F160">
        <v>1705.3</v>
      </c>
    </row>
    <row r="161" spans="1:6" x14ac:dyDescent="0.25">
      <c r="A161" s="6">
        <v>2021</v>
      </c>
      <c r="B161" t="s">
        <v>23</v>
      </c>
      <c r="C161" s="6">
        <v>374</v>
      </c>
      <c r="D161">
        <v>394</v>
      </c>
      <c r="E161">
        <v>451696256.30127299</v>
      </c>
      <c r="F161">
        <v>1975.76</v>
      </c>
    </row>
    <row r="162" spans="1:6" x14ac:dyDescent="0.25">
      <c r="A162" s="6">
        <v>2021</v>
      </c>
      <c r="B162" t="s">
        <v>24</v>
      </c>
      <c r="C162" s="6">
        <v>297</v>
      </c>
      <c r="D162">
        <v>310</v>
      </c>
      <c r="E162">
        <v>267882312.83270299</v>
      </c>
      <c r="F162">
        <v>1281.55</v>
      </c>
    </row>
    <row r="163" spans="1:6" x14ac:dyDescent="0.25">
      <c r="A163" s="6">
        <v>2021</v>
      </c>
      <c r="B163" t="s">
        <v>25</v>
      </c>
      <c r="C163" s="6">
        <v>325</v>
      </c>
      <c r="D163">
        <v>335</v>
      </c>
      <c r="E163">
        <v>194556604.695986</v>
      </c>
      <c r="F163">
        <v>1076.3</v>
      </c>
    </row>
    <row r="164" spans="1:6" x14ac:dyDescent="0.25">
      <c r="A164" s="6">
        <v>2021</v>
      </c>
      <c r="B164" t="s">
        <v>26</v>
      </c>
      <c r="C164" s="6">
        <v>510</v>
      </c>
      <c r="D164">
        <v>531</v>
      </c>
      <c r="E164">
        <v>358535792.61687499</v>
      </c>
      <c r="F164">
        <v>1637.95</v>
      </c>
    </row>
    <row r="165" spans="1:6" x14ac:dyDescent="0.25">
      <c r="A165" s="6">
        <v>2021</v>
      </c>
      <c r="B165" t="s">
        <v>27</v>
      </c>
      <c r="C165" s="6">
        <v>342</v>
      </c>
      <c r="D165">
        <v>352</v>
      </c>
      <c r="E165">
        <v>217414413.961564</v>
      </c>
      <c r="F165">
        <v>1095.9000000000001</v>
      </c>
    </row>
    <row r="166" spans="1:6" x14ac:dyDescent="0.25">
      <c r="A166" s="6">
        <v>2021</v>
      </c>
      <c r="B166" t="s">
        <v>28</v>
      </c>
      <c r="C166" s="6">
        <v>571</v>
      </c>
      <c r="D166">
        <v>592</v>
      </c>
      <c r="E166">
        <v>498486242.95119101</v>
      </c>
      <c r="F166">
        <v>2683</v>
      </c>
    </row>
    <row r="167" spans="1:6" x14ac:dyDescent="0.25">
      <c r="A167" s="6">
        <v>2021</v>
      </c>
      <c r="B167" t="s">
        <v>29</v>
      </c>
      <c r="C167" s="6">
        <v>562</v>
      </c>
      <c r="D167">
        <v>568</v>
      </c>
      <c r="E167">
        <v>247136035.990821</v>
      </c>
      <c r="F167">
        <v>1213.3</v>
      </c>
    </row>
    <row r="168" spans="1:6" x14ac:dyDescent="0.25">
      <c r="A168" s="6">
        <v>2021</v>
      </c>
      <c r="B168" t="s">
        <v>30</v>
      </c>
      <c r="C168" s="6">
        <v>418</v>
      </c>
      <c r="D168">
        <v>428</v>
      </c>
      <c r="E168">
        <v>277202672.75953799</v>
      </c>
      <c r="F168">
        <v>1136.3</v>
      </c>
    </row>
    <row r="169" spans="1:6" x14ac:dyDescent="0.25">
      <c r="A169" s="6">
        <v>2021</v>
      </c>
      <c r="B169" t="s">
        <v>31</v>
      </c>
      <c r="C169" s="6">
        <v>197</v>
      </c>
      <c r="D169">
        <v>200</v>
      </c>
      <c r="E169">
        <v>116045486.466923</v>
      </c>
      <c r="F169">
        <v>646.900000000001</v>
      </c>
    </row>
    <row r="170" spans="1:6" x14ac:dyDescent="0.25">
      <c r="A170" s="6">
        <v>2021</v>
      </c>
      <c r="B170" t="s">
        <v>32</v>
      </c>
      <c r="C170" s="6">
        <v>735</v>
      </c>
      <c r="D170">
        <v>770</v>
      </c>
      <c r="E170">
        <v>656867254.91291797</v>
      </c>
      <c r="F170">
        <v>3225</v>
      </c>
    </row>
    <row r="171" spans="1:6" x14ac:dyDescent="0.25">
      <c r="A171" s="6">
        <v>2021</v>
      </c>
      <c r="B171" t="s">
        <v>33</v>
      </c>
      <c r="C171" s="6">
        <v>131</v>
      </c>
      <c r="D171">
        <v>134</v>
      </c>
      <c r="E171">
        <v>120733636.884736</v>
      </c>
      <c r="F171">
        <v>543.79999999999995</v>
      </c>
    </row>
    <row r="172" spans="1:6" x14ac:dyDescent="0.25">
      <c r="A172" s="6">
        <v>2021</v>
      </c>
      <c r="B172" t="s">
        <v>34</v>
      </c>
      <c r="C172" s="6">
        <v>364</v>
      </c>
      <c r="D172">
        <v>392</v>
      </c>
      <c r="E172">
        <v>410957630.199072</v>
      </c>
      <c r="F172">
        <v>1761.5</v>
      </c>
    </row>
    <row r="173" spans="1:6" x14ac:dyDescent="0.25">
      <c r="A173" s="6">
        <v>2021</v>
      </c>
      <c r="B173" t="s">
        <v>35</v>
      </c>
      <c r="C173" s="6">
        <v>72</v>
      </c>
      <c r="D173">
        <v>74</v>
      </c>
      <c r="E173">
        <v>21092922.5815892</v>
      </c>
      <c r="F173">
        <v>146.19999999999999</v>
      </c>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37B6B-10B1-4E8B-82D1-C37748744850}">
  <dimension ref="A1:F51"/>
  <sheetViews>
    <sheetView workbookViewId="0"/>
  </sheetViews>
  <sheetFormatPr defaultRowHeight="15" x14ac:dyDescent="0.25"/>
  <cols>
    <col min="3" max="3" width="16" customWidth="1"/>
  </cols>
  <sheetData>
    <row r="1" spans="1:6" ht="75" x14ac:dyDescent="0.25">
      <c r="A1" s="7" t="s">
        <v>36</v>
      </c>
      <c r="B1" s="5" t="s">
        <v>11</v>
      </c>
      <c r="C1" s="5" t="s">
        <v>37</v>
      </c>
      <c r="D1" s="5" t="s">
        <v>38</v>
      </c>
      <c r="E1" s="5" t="s">
        <v>39</v>
      </c>
      <c r="F1" s="5" t="s">
        <v>40</v>
      </c>
    </row>
    <row r="2" spans="1:6" x14ac:dyDescent="0.25">
      <c r="B2">
        <v>2010</v>
      </c>
      <c r="C2" s="6">
        <v>2582</v>
      </c>
      <c r="D2" s="6">
        <v>2831</v>
      </c>
      <c r="E2" s="6">
        <v>2791</v>
      </c>
      <c r="F2" s="6">
        <v>2715</v>
      </c>
    </row>
    <row r="3" spans="1:6" x14ac:dyDescent="0.25">
      <c r="B3">
        <v>2011</v>
      </c>
      <c r="C3" s="6">
        <v>2650</v>
      </c>
      <c r="D3" s="6">
        <v>2861</v>
      </c>
      <c r="E3" s="6">
        <v>2746</v>
      </c>
      <c r="F3" s="6">
        <v>2774</v>
      </c>
    </row>
    <row r="4" spans="1:6" ht="15" customHeight="1" x14ac:dyDescent="0.25">
      <c r="B4">
        <v>2012</v>
      </c>
      <c r="C4" s="6">
        <v>2720</v>
      </c>
      <c r="D4" s="6">
        <v>2971</v>
      </c>
      <c r="E4" s="6">
        <v>2836</v>
      </c>
      <c r="F4" s="6">
        <v>2853</v>
      </c>
    </row>
    <row r="5" spans="1:6" x14ac:dyDescent="0.25">
      <c r="B5">
        <v>2013</v>
      </c>
      <c r="C5" s="6">
        <v>2751</v>
      </c>
      <c r="D5" s="6">
        <v>3024</v>
      </c>
      <c r="E5" s="6">
        <v>2911</v>
      </c>
      <c r="F5" s="6">
        <v>2928</v>
      </c>
    </row>
    <row r="6" spans="1:6" x14ac:dyDescent="0.25">
      <c r="B6">
        <v>2014</v>
      </c>
      <c r="C6" s="6">
        <v>2740</v>
      </c>
      <c r="D6" s="6">
        <v>2966</v>
      </c>
      <c r="E6" s="6">
        <v>3042</v>
      </c>
      <c r="F6" s="6">
        <v>2946</v>
      </c>
    </row>
    <row r="7" spans="1:6" x14ac:dyDescent="0.25">
      <c r="B7">
        <v>2015</v>
      </c>
      <c r="C7" s="6">
        <v>2811</v>
      </c>
      <c r="D7" s="6">
        <v>2995</v>
      </c>
      <c r="E7" s="6">
        <v>3042</v>
      </c>
      <c r="F7" s="6">
        <v>2963</v>
      </c>
    </row>
    <row r="8" spans="1:6" x14ac:dyDescent="0.25">
      <c r="B8">
        <v>2016</v>
      </c>
      <c r="C8" s="6">
        <v>2896</v>
      </c>
      <c r="D8" s="6">
        <v>3072</v>
      </c>
      <c r="E8" s="6">
        <v>3155</v>
      </c>
      <c r="F8" s="6">
        <v>3001</v>
      </c>
    </row>
    <row r="9" spans="1:6" x14ac:dyDescent="0.25">
      <c r="B9">
        <v>2017</v>
      </c>
      <c r="C9" s="6">
        <v>2871</v>
      </c>
      <c r="D9" s="6">
        <v>3077</v>
      </c>
      <c r="E9" s="6">
        <v>3167</v>
      </c>
      <c r="F9" s="6">
        <v>3018</v>
      </c>
    </row>
    <row r="10" spans="1:6" x14ac:dyDescent="0.25">
      <c r="B10">
        <v>2018</v>
      </c>
      <c r="C10" s="6">
        <v>3010</v>
      </c>
      <c r="D10" s="6">
        <v>3153</v>
      </c>
      <c r="E10" s="6">
        <v>3181</v>
      </c>
      <c r="F10" s="6">
        <v>3079</v>
      </c>
    </row>
    <row r="11" spans="1:6" x14ac:dyDescent="0.25">
      <c r="B11">
        <v>2019</v>
      </c>
      <c r="C11" s="6">
        <v>3033</v>
      </c>
      <c r="D11" s="6">
        <v>3308</v>
      </c>
      <c r="E11" s="6">
        <v>3201</v>
      </c>
      <c r="F11">
        <v>3139</v>
      </c>
    </row>
    <row r="12" spans="1:6" x14ac:dyDescent="0.25">
      <c r="B12">
        <v>2020</v>
      </c>
      <c r="C12" s="6">
        <v>3082</v>
      </c>
      <c r="D12" s="6">
        <v>3280</v>
      </c>
      <c r="E12" s="6">
        <v>3451</v>
      </c>
      <c r="F12">
        <v>3228</v>
      </c>
    </row>
    <row r="13" spans="1:6" x14ac:dyDescent="0.25">
      <c r="B13">
        <v>2021</v>
      </c>
      <c r="C13" s="6">
        <v>3113</v>
      </c>
      <c r="D13" s="6">
        <v>3414</v>
      </c>
      <c r="E13" s="6">
        <v>3556</v>
      </c>
      <c r="F13" s="6">
        <v>3314</v>
      </c>
    </row>
    <row r="14" spans="1:6" x14ac:dyDescent="0.25">
      <c r="C14" s="8"/>
      <c r="D14" s="6"/>
      <c r="E14" s="6"/>
    </row>
    <row r="15" spans="1:6" x14ac:dyDescent="0.25">
      <c r="C15" s="8"/>
      <c r="D15" s="6"/>
      <c r="E15" s="6"/>
    </row>
    <row r="16" spans="1:6" x14ac:dyDescent="0.25">
      <c r="C16" s="8"/>
      <c r="D16" s="6"/>
      <c r="E16" s="6"/>
    </row>
    <row r="17" spans="3:5" x14ac:dyDescent="0.25">
      <c r="C17" s="8"/>
      <c r="D17" s="6"/>
      <c r="E17" s="6"/>
    </row>
    <row r="18" spans="3:5" x14ac:dyDescent="0.25">
      <c r="C18" s="8"/>
      <c r="D18" s="6"/>
      <c r="E18" s="6"/>
    </row>
    <row r="19" spans="3:5" x14ac:dyDescent="0.25">
      <c r="C19" s="8"/>
      <c r="D19" s="6"/>
      <c r="E19" s="6"/>
    </row>
    <row r="20" spans="3:5" x14ac:dyDescent="0.25">
      <c r="C20" s="8"/>
      <c r="D20" s="6"/>
      <c r="E20" s="6"/>
    </row>
    <row r="21" spans="3:5" x14ac:dyDescent="0.25">
      <c r="C21" s="8"/>
      <c r="D21" s="6"/>
      <c r="E21" s="6"/>
    </row>
    <row r="22" spans="3:5" x14ac:dyDescent="0.25">
      <c r="C22" s="8"/>
      <c r="D22" s="6"/>
      <c r="E22" s="6"/>
    </row>
    <row r="23" spans="3:5" x14ac:dyDescent="0.25">
      <c r="C23" s="8"/>
      <c r="D23" s="6"/>
      <c r="E23" s="6"/>
    </row>
    <row r="24" spans="3:5" x14ac:dyDescent="0.25">
      <c r="C24" s="8"/>
      <c r="D24" s="6"/>
      <c r="E24" s="6"/>
    </row>
    <row r="25" spans="3:5" x14ac:dyDescent="0.25">
      <c r="C25" s="9"/>
      <c r="D25" s="6"/>
      <c r="E25" s="6"/>
    </row>
    <row r="26" spans="3:5" x14ac:dyDescent="0.25">
      <c r="C26" s="8"/>
      <c r="D26" s="6"/>
      <c r="E26" s="6"/>
    </row>
    <row r="27" spans="3:5" x14ac:dyDescent="0.25">
      <c r="C27" s="8"/>
      <c r="D27" s="6"/>
      <c r="E27" s="6"/>
    </row>
    <row r="28" spans="3:5" x14ac:dyDescent="0.25">
      <c r="C28" s="8"/>
      <c r="D28" s="6"/>
      <c r="E28" s="6"/>
    </row>
    <row r="29" spans="3:5" x14ac:dyDescent="0.25">
      <c r="C29" s="8"/>
      <c r="D29" s="6"/>
      <c r="E29" s="6"/>
    </row>
    <row r="30" spans="3:5" x14ac:dyDescent="0.25">
      <c r="C30" s="8"/>
      <c r="D30" s="6"/>
      <c r="E30" s="6"/>
    </row>
    <row r="31" spans="3:5" x14ac:dyDescent="0.25">
      <c r="C31" s="8"/>
      <c r="D31" s="6"/>
      <c r="E31" s="6"/>
    </row>
    <row r="32" spans="3:5" x14ac:dyDescent="0.25">
      <c r="C32" s="8"/>
      <c r="D32" s="6"/>
      <c r="E32" s="6"/>
    </row>
    <row r="33" spans="3:5" x14ac:dyDescent="0.25">
      <c r="C33" s="8"/>
      <c r="D33" s="6"/>
      <c r="E33" s="6"/>
    </row>
    <row r="34" spans="3:5" x14ac:dyDescent="0.25">
      <c r="C34" s="8"/>
      <c r="D34" s="6"/>
      <c r="E34" s="6"/>
    </row>
    <row r="35" spans="3:5" x14ac:dyDescent="0.25">
      <c r="C35" s="8"/>
      <c r="D35" s="6"/>
      <c r="E35" s="6"/>
    </row>
    <row r="36" spans="3:5" x14ac:dyDescent="0.25">
      <c r="C36" s="8"/>
      <c r="D36" s="6"/>
      <c r="E36" s="6"/>
    </row>
    <row r="37" spans="3:5" x14ac:dyDescent="0.25">
      <c r="C37" s="9"/>
      <c r="D37" s="6"/>
      <c r="E37" s="6"/>
    </row>
    <row r="38" spans="3:5" x14ac:dyDescent="0.25">
      <c r="C38" s="8"/>
      <c r="D38" s="6"/>
      <c r="E38" s="6"/>
    </row>
    <row r="39" spans="3:5" x14ac:dyDescent="0.25">
      <c r="C39" s="8"/>
      <c r="D39" s="6"/>
      <c r="E39" s="6"/>
    </row>
    <row r="40" spans="3:5" x14ac:dyDescent="0.25">
      <c r="C40" s="8"/>
      <c r="D40" s="6"/>
      <c r="E40" s="6"/>
    </row>
    <row r="41" spans="3:5" x14ac:dyDescent="0.25">
      <c r="C41" s="8"/>
      <c r="D41" s="6"/>
      <c r="E41" s="6"/>
    </row>
    <row r="42" spans="3:5" x14ac:dyDescent="0.25">
      <c r="C42" s="8"/>
      <c r="D42" s="6"/>
      <c r="E42" s="6"/>
    </row>
    <row r="43" spans="3:5" x14ac:dyDescent="0.25">
      <c r="C43" s="8"/>
      <c r="D43" s="6"/>
      <c r="E43" s="6"/>
    </row>
    <row r="44" spans="3:5" x14ac:dyDescent="0.25">
      <c r="C44" s="8"/>
      <c r="D44" s="6"/>
      <c r="E44" s="6"/>
    </row>
    <row r="45" spans="3:5" x14ac:dyDescent="0.25">
      <c r="C45" s="8"/>
      <c r="D45" s="6"/>
      <c r="E45" s="6"/>
    </row>
    <row r="46" spans="3:5" x14ac:dyDescent="0.25">
      <c r="C46" s="8"/>
      <c r="D46" s="6"/>
      <c r="E46" s="6"/>
    </row>
    <row r="47" spans="3:5" x14ac:dyDescent="0.25">
      <c r="C47" s="8"/>
    </row>
    <row r="48" spans="3:5" x14ac:dyDescent="0.25">
      <c r="C48" s="8"/>
    </row>
    <row r="49" spans="3:5" x14ac:dyDescent="0.25">
      <c r="C49" s="10"/>
      <c r="D49" s="6"/>
      <c r="E49" s="6"/>
    </row>
    <row r="51" spans="3:5" x14ac:dyDescent="0.25">
      <c r="C51" s="9"/>
      <c r="D51" s="6"/>
      <c r="E51" s="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1CBA2-3A35-430B-AD86-8A94783612D7}">
  <dimension ref="A2:B14"/>
  <sheetViews>
    <sheetView workbookViewId="0"/>
  </sheetViews>
  <sheetFormatPr defaultRowHeight="15" x14ac:dyDescent="0.25"/>
  <sheetData>
    <row r="2" spans="1:2" x14ac:dyDescent="0.25">
      <c r="A2" t="s">
        <v>2</v>
      </c>
      <c r="B2" t="s">
        <v>41</v>
      </c>
    </row>
    <row r="3" spans="1:2" x14ac:dyDescent="0.25">
      <c r="A3">
        <v>2011</v>
      </c>
      <c r="B3" s="36">
        <v>0.27432469055751102</v>
      </c>
    </row>
    <row r="4" spans="1:2" x14ac:dyDescent="0.25">
      <c r="A4">
        <v>2012</v>
      </c>
      <c r="B4" s="36">
        <v>0.26971041610791485</v>
      </c>
    </row>
    <row r="5" spans="1:2" x14ac:dyDescent="0.25">
      <c r="A5">
        <v>2013</v>
      </c>
      <c r="B5" s="36">
        <v>0.26112224945694107</v>
      </c>
    </row>
    <row r="6" spans="1:2" x14ac:dyDescent="0.25">
      <c r="A6">
        <v>2014</v>
      </c>
      <c r="B6" s="36">
        <v>0.28834918383416447</v>
      </c>
    </row>
    <row r="7" spans="1:2" x14ac:dyDescent="0.25">
      <c r="A7">
        <v>2015</v>
      </c>
      <c r="B7" s="36">
        <v>0.25406321859060638</v>
      </c>
    </row>
    <row r="8" spans="1:2" x14ac:dyDescent="0.25">
      <c r="A8">
        <v>2016</v>
      </c>
      <c r="B8" s="36">
        <v>0.23041627705886178</v>
      </c>
    </row>
    <row r="9" spans="1:2" x14ac:dyDescent="0.25">
      <c r="A9">
        <v>2017</v>
      </c>
      <c r="B9" s="36">
        <v>0.20772489231264188</v>
      </c>
    </row>
    <row r="10" spans="1:2" x14ac:dyDescent="0.25">
      <c r="A10">
        <v>2018</v>
      </c>
      <c r="B10" s="36">
        <v>0.20271300421149413</v>
      </c>
    </row>
    <row r="11" spans="1:2" x14ac:dyDescent="0.25">
      <c r="A11">
        <v>2019</v>
      </c>
      <c r="B11" s="36">
        <v>0.22145778845007508</v>
      </c>
    </row>
    <row r="12" spans="1:2" x14ac:dyDescent="0.25">
      <c r="A12">
        <v>2020</v>
      </c>
      <c r="B12" s="36">
        <v>0.21581737770671974</v>
      </c>
    </row>
    <row r="13" spans="1:2" x14ac:dyDescent="0.25">
      <c r="A13">
        <v>2021</v>
      </c>
      <c r="B13" s="36">
        <v>0.25195614777746023</v>
      </c>
    </row>
    <row r="14" spans="1:2" x14ac:dyDescent="0.25">
      <c r="A14">
        <v>2022</v>
      </c>
      <c r="B14" s="36">
        <v>0.23648645797509965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23</vt:i4>
      </vt:variant>
      <vt:variant>
        <vt:lpstr>Nimetyt alueet</vt:lpstr>
      </vt:variant>
      <vt:variant>
        <vt:i4>1</vt:i4>
      </vt:variant>
    </vt:vector>
  </HeadingPairs>
  <TitlesOfParts>
    <vt:vector size="24" baseType="lpstr">
      <vt:lpstr>Info</vt:lpstr>
      <vt:lpstr>Etusivu</vt:lpstr>
      <vt:lpstr>Patentit</vt:lpstr>
      <vt:lpstr>Materiaalien otto</vt:lpstr>
      <vt:lpstr>Kiertotalousaloille työllist</vt:lpstr>
      <vt:lpstr>Kiertotaloustoimipaikat</vt:lpstr>
      <vt:lpstr>Toimipaikat maakunnittain</vt:lpstr>
      <vt:lpstr>Mediaanipalkat</vt:lpstr>
      <vt:lpstr>Tyhjät kuljetukset</vt:lpstr>
      <vt:lpstr>Logistiikka</vt:lpstr>
      <vt:lpstr>Kauppa</vt:lpstr>
      <vt:lpstr>Kirpputorikauppa</vt:lpstr>
      <vt:lpstr>Kirpputorikauppa_alue</vt:lpstr>
      <vt:lpstr>Vuokra ja yhtesikäyttö</vt:lpstr>
      <vt:lpstr>Kirpputori ostot ja myynnit</vt:lpstr>
      <vt:lpstr>Asuntojen lyhytaikainen vuokrau</vt:lpstr>
      <vt:lpstr>Kokonaisjätemäärä</vt:lpstr>
      <vt:lpstr>Yhdyskuntajätteet</vt:lpstr>
      <vt:lpstr>Biokaasu					</vt:lpstr>
      <vt:lpstr>Kiertotalousaste</vt:lpstr>
      <vt:lpstr>Uudelleenkäyttö</vt:lpstr>
      <vt:lpstr>Uudelleenkäytetty elektroniikka</vt:lpstr>
      <vt:lpstr>Sankey</vt:lpstr>
      <vt:lpstr>Info!materiaalien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Tuomas Kaariaho</dc:creator>
  <cp:lastModifiedBy>Tuomas Kaariaho</cp:lastModifiedBy>
  <cp:lastPrinted>2023-11-28T10:27:04Z</cp:lastPrinted>
  <dcterms:created xsi:type="dcterms:W3CDTF">2023-11-15T12:46:58Z</dcterms:created>
  <dcterms:modified xsi:type="dcterms:W3CDTF">2023-12-04T14:16:36Z</dcterms:modified>
</cp:coreProperties>
</file>